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ro-RO\"/>
    </mc:Choice>
  </mc:AlternateContent>
  <bookViews>
    <workbookView xWindow="0" yWindow="0" windowWidth="28800" windowHeight="12000"/>
  </bookViews>
  <sheets>
    <sheet name="Profit și pierdere" sheetId="1" r:id="rId1"/>
    <sheet name="Venit" sheetId="3" r:id="rId2"/>
    <sheet name="Cheltuieli de exploatare" sheetId="2" r:id="rId3"/>
  </sheets>
  <definedNames>
    <definedName name="_xlnm.Print_Titles" localSheetId="2">'Cheltuieli de exploatare'!$3:$3</definedName>
    <definedName name="_xlnm.Print_Titles" localSheetId="0">'Profit și pierdere'!$4:$4</definedName>
    <definedName name="_xlnm.Print_Titles" localSheetId="1">Venit!$3:$3</definedName>
    <definedName name="VenitNet">'Profit și pierdere'!$O$9</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3" l="1"/>
  <c r="F5" i="1" s="1"/>
  <c r="G12" i="3"/>
  <c r="G5" i="1" s="1"/>
  <c r="N12" i="3"/>
  <c r="N5" i="1" s="1"/>
  <c r="D10" i="3"/>
  <c r="D12" i="3" s="1"/>
  <c r="E10" i="3"/>
  <c r="E12" i="3" s="1"/>
  <c r="F10" i="3"/>
  <c r="G10" i="3"/>
  <c r="H10" i="3"/>
  <c r="H12" i="3" s="1"/>
  <c r="I10" i="3"/>
  <c r="I12" i="3" s="1"/>
  <c r="J10" i="3"/>
  <c r="J12" i="3" s="1"/>
  <c r="J5" i="1" s="1"/>
  <c r="K10" i="3"/>
  <c r="K12" i="3" s="1"/>
  <c r="K5" i="1" s="1"/>
  <c r="L10" i="3"/>
  <c r="L12" i="3" s="1"/>
  <c r="M10" i="3"/>
  <c r="M12" i="3" s="1"/>
  <c r="N10" i="3"/>
  <c r="C10" i="3"/>
  <c r="C12" i="3" s="1"/>
  <c r="D17" i="2"/>
  <c r="E17" i="2"/>
  <c r="F17" i="2"/>
  <c r="G17" i="2"/>
  <c r="H17" i="2"/>
  <c r="I17" i="2"/>
  <c r="J17" i="2"/>
  <c r="K17" i="2"/>
  <c r="L17" i="2"/>
  <c r="M17" i="2"/>
  <c r="N17" i="2"/>
  <c r="C17" i="2"/>
  <c r="C2" i="2"/>
  <c r="B1" i="2"/>
  <c r="C2" i="3"/>
  <c r="L5" i="1" l="1"/>
  <c r="D5" i="1"/>
  <c r="C5" i="1"/>
  <c r="H5" i="1"/>
  <c r="M5" i="1"/>
  <c r="I5" i="1"/>
  <c r="E5" i="1"/>
  <c r="B1" i="3"/>
  <c r="O11" i="3" l="1"/>
  <c r="O9" i="3"/>
  <c r="O8" i="3"/>
  <c r="O7" i="3"/>
  <c r="O6" i="3"/>
  <c r="O5" i="3"/>
  <c r="O4" i="3"/>
  <c r="O16" i="2"/>
  <c r="O15" i="2"/>
  <c r="O14" i="2"/>
  <c r="O13" i="2"/>
  <c r="O12" i="2"/>
  <c r="O11" i="2"/>
  <c r="O10" i="2"/>
  <c r="O9" i="2"/>
  <c r="O8" i="2"/>
  <c r="O7" i="2"/>
  <c r="O6" i="2"/>
  <c r="O5" i="2"/>
  <c r="O4" i="2"/>
  <c r="O10" i="3" l="1"/>
  <c r="O12" i="3" s="1"/>
  <c r="M7" i="1"/>
  <c r="M9" i="1" s="1"/>
  <c r="F7" i="1"/>
  <c r="E7" i="1"/>
  <c r="I7" i="1"/>
  <c r="J7" i="1"/>
  <c r="D7" i="1"/>
  <c r="D9" i="1" s="1"/>
  <c r="H7" i="1"/>
  <c r="L7" i="1"/>
  <c r="L9" i="1" s="1"/>
  <c r="N7" i="1"/>
  <c r="O17" i="2"/>
  <c r="C7" i="1"/>
  <c r="G7" i="1"/>
  <c r="K7" i="1"/>
  <c r="O8" i="1"/>
  <c r="O6" i="1"/>
  <c r="O5" i="1" l="1"/>
  <c r="N9" i="1"/>
  <c r="H9" i="1"/>
  <c r="F9" i="1"/>
  <c r="J9" i="1"/>
  <c r="I9" i="1"/>
  <c r="G9" i="1"/>
  <c r="E9" i="1"/>
  <c r="C9" i="1"/>
  <c r="K9" i="1"/>
  <c r="O7" i="1" l="1"/>
  <c r="O9" i="1" s="1"/>
  <c r="L2" i="1" s="1"/>
</calcChain>
</file>

<file path=xl/sharedStrings.xml><?xml version="1.0" encoding="utf-8"?>
<sst xmlns="http://schemas.openxmlformats.org/spreadsheetml/2006/main" count="76" uniqueCount="50">
  <si>
    <t>AN</t>
  </si>
  <si>
    <t>Venit din operațiuni</t>
  </si>
  <si>
    <t>Venit din dobânzi (cheltuieli)</t>
  </si>
  <si>
    <t>Venit înainte de aplicarea impozitului venit</t>
  </si>
  <si>
    <t>Cheltuieli cu impozitul pe venit</t>
  </si>
  <si>
    <t>Venit net</t>
  </si>
  <si>
    <t>DECLARAȚIE DE PROFIT ȘI PIERDERE</t>
  </si>
  <si>
    <t>NUME FIRMĂ</t>
  </si>
  <si>
    <t>IAN</t>
  </si>
  <si>
    <t>FEB</t>
  </si>
  <si>
    <t>MAR</t>
  </si>
  <si>
    <t>APR</t>
  </si>
  <si>
    <t>MAI</t>
  </si>
  <si>
    <t>IUN</t>
  </si>
  <si>
    <t>IUL</t>
  </si>
  <si>
    <t>AUG</t>
  </si>
  <si>
    <t>SEP</t>
  </si>
  <si>
    <t>VENIT NET</t>
  </si>
  <si>
    <t>OCT</t>
  </si>
  <si>
    <t>NOV</t>
  </si>
  <si>
    <t>DEC</t>
  </si>
  <si>
    <t>DE LA ÎNCEPUTUL ANULUI PÂNĂ LA ZI</t>
  </si>
  <si>
    <t>Venit</t>
  </si>
  <si>
    <t>Vânzări</t>
  </si>
  <si>
    <t>Retururi vânzări (scădere)</t>
  </si>
  <si>
    <t>Reduceri vânzări (scădere)</t>
  </si>
  <si>
    <t>Alte venituri 1</t>
  </si>
  <si>
    <t>Alte venituri 2</t>
  </si>
  <si>
    <t>Alte venituri 3</t>
  </si>
  <si>
    <t>Vânzări nete</t>
  </si>
  <si>
    <t>Costul bunurilor vândute</t>
  </si>
  <si>
    <t>Profit brut</t>
  </si>
  <si>
    <t>DECLARAȚIE DE PROFIT ȘI PIERDERE - VENIT</t>
  </si>
  <si>
    <t>Cheltuieli de exploatare</t>
  </si>
  <si>
    <t>Salarii</t>
  </si>
  <si>
    <t>Amortizare</t>
  </si>
  <si>
    <t>Chirie</t>
  </si>
  <si>
    <t>Consumabile de birou</t>
  </si>
  <si>
    <t>Utilități</t>
  </si>
  <si>
    <t>Telefon</t>
  </si>
  <si>
    <t>Asigurare</t>
  </si>
  <si>
    <t>Călătorii</t>
  </si>
  <si>
    <t>Întreținere</t>
  </si>
  <si>
    <t>Publicitate</t>
  </si>
  <si>
    <t>Altele 1</t>
  </si>
  <si>
    <t>Altele 2</t>
  </si>
  <si>
    <t>Altele 3</t>
  </si>
  <si>
    <t>Total cheltuieli de exploatare</t>
  </si>
  <si>
    <t>DECLARAȚIE DE PROFIT ȘI PIERDERE - CHELTUIELI DE EXPLOATARE</t>
  </si>
  <si>
    <t>Diagrama cu linii care afișează profitul brut și cheltuielile totale de exploatare se află în această celulă. 
Introduceți date în tabelul de mai jos.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</si>
</sst>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_ ;_ * \-#,##0_ ;_ * &quot;-&quot;_ ;_ @_ "/>
    <numFmt numFmtId="165" formatCode="#,##0\ [$lei-418];\-#,##0\ [$lei-418]"/>
    <numFmt numFmtId="166" formatCode="_-* #,##0.00\ [$lei-418]_-;\-* #,##0.00\ [$lei-418]_-;_-* &quot;-&quot;??\ [$lei-418]_-;_-@_-"/>
    <numFmt numFmtId="167" formatCode="#,##0\ [$lei-418]"/>
  </numFmts>
  <fonts count="18" x14ac:knownFonts="1">
    <font>
      <sz val="11"/>
      <color theme="2"/>
      <name val="Segoe UI"/>
      <family val="2"/>
      <scheme val="minor"/>
    </font>
    <font>
      <sz val="11"/>
      <color theme="1"/>
      <name val="Segoe UI"/>
      <family val="2"/>
      <scheme val="minor"/>
    </font>
    <font>
      <b/>
      <sz val="11"/>
      <color theme="0"/>
      <name val="Segoe UI"/>
      <family val="2"/>
      <scheme val="minor"/>
    </font>
    <font>
      <sz val="11"/>
      <color theme="0"/>
      <name val="Segoe UI"/>
      <family val="2"/>
      <scheme val="minor"/>
    </font>
    <font>
      <sz val="11"/>
      <color theme="2"/>
      <name val="Segoe UI"/>
      <family val="2"/>
      <scheme val="minor"/>
    </font>
    <font>
      <sz val="20"/>
      <color theme="0"/>
      <name val="Segoe UI"/>
      <family val="2"/>
      <scheme val="minor"/>
    </font>
    <font>
      <sz val="12"/>
      <color theme="0"/>
      <name val="Segoe UI"/>
      <family val="2"/>
      <scheme val="minor"/>
    </font>
    <font>
      <sz val="48"/>
      <color theme="3"/>
      <name val="Segoe UI"/>
      <family val="2"/>
      <scheme val="minor"/>
    </font>
    <font>
      <sz val="48"/>
      <color theme="0"/>
      <name val="Cambria"/>
      <family val="2"/>
      <scheme val="major"/>
    </font>
    <font>
      <sz val="11"/>
      <color theme="2" tint="-0.749961851863155"/>
      <name val="Segoe UI"/>
      <family val="2"/>
      <scheme val="minor"/>
    </font>
    <font>
      <b/>
      <sz val="11"/>
      <color theme="3"/>
      <name val="Segoe UI"/>
      <family val="2"/>
      <scheme val="minor"/>
    </font>
    <font>
      <b/>
      <sz val="11"/>
      <color theme="3"/>
      <name val="Cambria"/>
      <family val="1"/>
      <scheme val="major"/>
    </font>
    <font>
      <sz val="11"/>
      <color theme="3"/>
      <name val="Segoe UI"/>
      <family val="2"/>
      <scheme val="minor"/>
    </font>
    <font>
      <sz val="11"/>
      <color theme="1" tint="0.34998626667073579"/>
      <name val="Segoe UI"/>
      <family val="2"/>
      <scheme val="minor"/>
    </font>
    <font>
      <sz val="11"/>
      <name val="Segoe UI"/>
      <family val="2"/>
      <scheme val="minor"/>
    </font>
    <font>
      <sz val="11"/>
      <color theme="2"/>
      <name val="Segoe UI"/>
      <family val="2"/>
      <scheme val="minor"/>
    </font>
    <font>
      <sz val="11"/>
      <color theme="3"/>
      <name val="Segoe UI"/>
      <family val="2"/>
      <scheme val="minor"/>
    </font>
    <font>
      <b/>
      <sz val="11"/>
      <color theme="2"/>
      <name val="Segoe UI"/>
      <family val="2"/>
      <charset val="238"/>
      <scheme val="minor"/>
    </font>
  </fonts>
  <fills count="7">
    <fill>
      <patternFill patternType="none"/>
    </fill>
    <fill>
      <patternFill patternType="gray125"/>
    </fill>
    <fill>
      <patternFill patternType="solid">
        <fgColor theme="3"/>
        <bgColor indexed="64"/>
      </patternFill>
    </fill>
    <fill>
      <patternFill patternType="solid">
        <fgColor theme="5"/>
        <bgColor theme="4" tint="0.79998168889431442"/>
      </patternFill>
    </fill>
    <fill>
      <patternFill patternType="solid">
        <fgColor theme="4"/>
        <bgColor indexed="64"/>
      </patternFill>
    </fill>
    <fill>
      <patternFill patternType="solid">
        <fgColor rgb="FFFFFFCC"/>
      </patternFill>
    </fill>
    <fill>
      <patternFill patternType="solid">
        <fgColor theme="3"/>
        <bgColor theme="3"/>
      </patternFill>
    </fill>
  </fills>
  <borders count="3">
    <border>
      <left/>
      <right/>
      <top/>
      <bottom/>
      <diagonal/>
    </border>
    <border>
      <left/>
      <right/>
      <top/>
      <bottom style="medium">
        <color theme="5"/>
      </bottom>
      <diagonal/>
    </border>
    <border>
      <left style="thin">
        <color rgb="FFB2B2B2"/>
      </left>
      <right style="thin">
        <color rgb="FFB2B2B2"/>
      </right>
      <top style="thin">
        <color rgb="FFB2B2B2"/>
      </top>
      <bottom style="thin">
        <color rgb="FFB2B2B2"/>
      </bottom>
      <diagonal/>
    </border>
  </borders>
  <cellStyleXfs count="11">
    <xf numFmtId="0" fontId="0" fillId="2" borderId="0">
      <alignment vertical="center" wrapText="1"/>
    </xf>
    <xf numFmtId="166" fontId="1" fillId="0" borderId="0" applyFill="0" applyBorder="0" applyAlignment="0" applyProtection="0"/>
    <xf numFmtId="0" fontId="8" fillId="2" borderId="0" applyNumberFormat="0" applyBorder="0" applyAlignment="0" applyProtection="0"/>
    <xf numFmtId="0" fontId="5" fillId="2" borderId="0" applyNumberFormat="0" applyAlignment="0" applyProtection="0"/>
    <xf numFmtId="0" fontId="4" fillId="2" borderId="0" applyNumberFormat="0" applyAlignment="0" applyProtection="0"/>
    <xf numFmtId="0" fontId="2" fillId="2" borderId="0" applyNumberFormat="0" applyBorder="0" applyAlignment="0" applyProtection="0"/>
    <xf numFmtId="0" fontId="6" fillId="2" borderId="0" applyNumberFormat="0" applyBorder="0" applyAlignment="0" applyProtection="0"/>
    <xf numFmtId="164" fontId="14" fillId="0" borderId="0" applyFill="0" applyBorder="0" applyAlignment="0" applyProtection="0"/>
    <xf numFmtId="165" fontId="14" fillId="0" borderId="0" applyFont="0" applyFill="0" applyBorder="0" applyAlignment="0" applyProtection="0"/>
    <xf numFmtId="9" fontId="4" fillId="0" borderId="0" applyFill="0" applyBorder="0" applyAlignment="0" applyProtection="0"/>
    <xf numFmtId="0" fontId="9" fillId="5" borderId="2" applyNumberFormat="0" applyAlignment="0" applyProtection="0"/>
  </cellStyleXfs>
  <cellXfs count="39">
    <xf numFmtId="0" fontId="0" fillId="2" borderId="0" xfId="0">
      <alignment vertical="center" wrapText="1"/>
    </xf>
    <xf numFmtId="0" fontId="3" fillId="2" borderId="0" xfId="0" applyFont="1" applyFill="1">
      <alignment vertical="center" wrapText="1"/>
    </xf>
    <xf numFmtId="0" fontId="3" fillId="2" borderId="0" xfId="0" applyFont="1" applyFill="1" applyBorder="1" applyAlignment="1">
      <alignment horizontal="left" vertical="center" indent="1"/>
    </xf>
    <xf numFmtId="0" fontId="10" fillId="3" borderId="0" xfId="0" applyFont="1" applyFill="1" applyBorder="1" applyAlignment="1">
      <alignment horizontal="left" vertical="center" indent="1"/>
    </xf>
    <xf numFmtId="0" fontId="3" fillId="2" borderId="0" xfId="0" applyFont="1" applyFill="1" applyAlignment="1">
      <alignment wrapText="1"/>
    </xf>
    <xf numFmtId="0" fontId="2" fillId="2" borderId="0" xfId="0" applyFont="1" applyFill="1" applyBorder="1" applyAlignment="1">
      <alignment horizontal="left" vertical="center" indent="1"/>
    </xf>
    <xf numFmtId="0" fontId="10" fillId="4" borderId="0" xfId="0" applyFont="1" applyFill="1" applyBorder="1" applyAlignment="1">
      <alignment horizontal="left" vertical="center" indent="1"/>
    </xf>
    <xf numFmtId="0" fontId="0" fillId="2" borderId="0" xfId="0" applyFont="1">
      <alignment vertical="center" wrapText="1"/>
    </xf>
    <xf numFmtId="0" fontId="0" fillId="2" borderId="0" xfId="0" applyFont="1" applyFill="1" applyBorder="1" applyAlignment="1">
      <alignment horizontal="left" vertical="center" indent="1"/>
    </xf>
    <xf numFmtId="0" fontId="3" fillId="6" borderId="0" xfId="0" applyFont="1" applyFill="1" applyBorder="1">
      <alignment vertical="center" wrapText="1"/>
    </xf>
    <xf numFmtId="0" fontId="0" fillId="2" borderId="0" xfId="0" applyFont="1" applyFill="1" applyBorder="1">
      <alignment vertical="center" wrapText="1"/>
    </xf>
    <xf numFmtId="165" fontId="3" fillId="2" borderId="0" xfId="8" applyFont="1" applyFill="1" applyBorder="1" applyAlignment="1">
      <alignment vertical="center"/>
    </xf>
    <xf numFmtId="165" fontId="3" fillId="2" borderId="0" xfId="8" applyFont="1" applyFill="1" applyBorder="1" applyAlignment="1">
      <alignment horizontal="right" vertical="center" indent="1"/>
    </xf>
    <xf numFmtId="165" fontId="2" fillId="2" borderId="0" xfId="8" applyFont="1" applyFill="1" applyBorder="1" applyAlignment="1">
      <alignment vertical="center"/>
    </xf>
    <xf numFmtId="165" fontId="2" fillId="2" borderId="0" xfId="8" applyFont="1" applyFill="1" applyBorder="1" applyAlignment="1">
      <alignment horizontal="right" vertical="center" indent="1"/>
    </xf>
    <xf numFmtId="165" fontId="11" fillId="4" borderId="0" xfId="8" applyFont="1" applyFill="1" applyBorder="1" applyAlignment="1">
      <alignment vertical="center"/>
    </xf>
    <xf numFmtId="165" fontId="11" fillId="4" borderId="0" xfId="8" applyFont="1" applyFill="1" applyBorder="1" applyAlignment="1">
      <alignment horizontal="right" vertical="center" indent="1"/>
    </xf>
    <xf numFmtId="165" fontId="2" fillId="2" borderId="0" xfId="8" applyFont="1" applyFill="1" applyAlignment="1">
      <alignment vertical="center" wrapText="1"/>
    </xf>
    <xf numFmtId="0" fontId="13" fillId="2" borderId="0" xfId="0" applyFont="1" applyFill="1" applyAlignment="1">
      <alignment horizontal="center" wrapText="1"/>
    </xf>
    <xf numFmtId="0" fontId="0" fillId="2" borderId="0" xfId="0" applyAlignment="1">
      <alignment wrapText="1"/>
    </xf>
    <xf numFmtId="0" fontId="0" fillId="2" borderId="0" xfId="0" applyFont="1" applyFill="1" applyBorder="1" applyAlignment="1">
      <alignment wrapText="1"/>
    </xf>
    <xf numFmtId="0" fontId="0" fillId="2" borderId="0" xfId="0" applyFont="1" applyFill="1" applyBorder="1" applyAlignment="1">
      <alignment horizontal="right" wrapText="1"/>
    </xf>
    <xf numFmtId="0" fontId="0" fillId="2" borderId="0" xfId="0" applyAlignment="1">
      <alignment horizontal="right" wrapText="1"/>
    </xf>
    <xf numFmtId="0" fontId="15" fillId="2" borderId="0" xfId="0" applyFont="1" applyFill="1" applyBorder="1" applyAlignment="1">
      <alignment horizontal="left" vertical="center" indent="1"/>
    </xf>
    <xf numFmtId="0" fontId="15" fillId="2" borderId="0" xfId="0" applyFont="1" applyFill="1" applyBorder="1">
      <alignment vertical="center" wrapText="1"/>
    </xf>
    <xf numFmtId="0" fontId="3" fillId="2" borderId="0" xfId="0" applyNumberFormat="1" applyFont="1" applyFill="1">
      <alignment vertical="center" wrapText="1"/>
    </xf>
    <xf numFmtId="0" fontId="17" fillId="2" borderId="1" xfId="0" applyFont="1" applyBorder="1" applyAlignment="1">
      <alignment wrapText="1"/>
    </xf>
    <xf numFmtId="0" fontId="17" fillId="2" borderId="1" xfId="0" applyFont="1" applyBorder="1" applyAlignment="1">
      <alignment horizontal="right" wrapText="1"/>
    </xf>
    <xf numFmtId="165" fontId="11" fillId="3" borderId="0" xfId="1" applyNumberFormat="1" applyFont="1" applyFill="1" applyBorder="1" applyAlignment="1">
      <alignment vertical="center"/>
    </xf>
    <xf numFmtId="165" fontId="15" fillId="2" borderId="0" xfId="0" applyNumberFormat="1" applyFont="1" applyFill="1" applyBorder="1" applyAlignment="1">
      <alignment vertical="center"/>
    </xf>
    <xf numFmtId="165" fontId="16" fillId="2" borderId="0" xfId="0" applyNumberFormat="1" applyFont="1" applyFill="1" applyAlignment="1">
      <alignment vertical="center" wrapText="1"/>
    </xf>
    <xf numFmtId="165" fontId="0" fillId="2" borderId="0" xfId="8" applyFont="1" applyFill="1" applyAlignment="1">
      <alignment vertical="center" wrapText="1"/>
    </xf>
    <xf numFmtId="165" fontId="0" fillId="2" borderId="0" xfId="8" applyFont="1" applyFill="1" applyAlignment="1">
      <alignment horizontal="right" vertical="center" wrapText="1" indent="1"/>
    </xf>
    <xf numFmtId="0" fontId="13" fillId="2" borderId="0" xfId="0" applyFont="1" applyFill="1" applyAlignment="1">
      <alignment horizontal="center" vertical="center" wrapText="1"/>
    </xf>
    <xf numFmtId="0" fontId="5" fillId="2" borderId="0" xfId="3" applyAlignment="1">
      <alignment vertical="top"/>
    </xf>
    <xf numFmtId="0" fontId="12" fillId="4" borderId="0" xfId="0" applyFont="1" applyFill="1" applyBorder="1" applyAlignment="1">
      <alignment horizontal="right" indent="1"/>
    </xf>
    <xf numFmtId="167" fontId="7" fillId="4" borderId="0" xfId="0" applyNumberFormat="1" applyFont="1" applyFill="1" applyBorder="1" applyAlignment="1">
      <alignment horizontal="right" vertical="center" indent="1"/>
    </xf>
    <xf numFmtId="0" fontId="8" fillId="2" borderId="0" xfId="2" applyAlignment="1">
      <alignment horizontal="left" vertical="center"/>
    </xf>
    <xf numFmtId="0" fontId="6" fillId="2" borderId="0" xfId="6" applyBorder="1" applyAlignment="1">
      <alignment horizontal="left"/>
    </xf>
  </cellXfs>
  <cellStyles count="11">
    <cellStyle name="Monedă" xfId="1" builtinId="4" customBuiltin="1"/>
    <cellStyle name="Monedă [0]" xfId="8" builtinId="7" customBuiltin="1"/>
    <cellStyle name="Normal" xfId="0" builtinId="0" customBuiltin="1"/>
    <cellStyle name="Notă" xfId="10" builtinId="10" customBuiltin="1"/>
    <cellStyle name="Procent" xfId="9" builtinId="5" customBuiltin="1"/>
    <cellStyle name="Titlu" xfId="2" builtinId="15" customBuiltin="1"/>
    <cellStyle name="Titlu 1" xfId="3" builtinId="16" customBuiltin="1"/>
    <cellStyle name="Titlu 2" xfId="4" builtinId="17" customBuiltin="1"/>
    <cellStyle name="Titlu 3" xfId="5" builtinId="18" customBuiltin="1"/>
    <cellStyle name="Titlu 4" xfId="6" builtinId="19" customBuiltin="1"/>
    <cellStyle name="Virgulă [0]" xfId="7" builtinId="6" customBuiltin="1"/>
  </cellStyles>
  <dxfs count="21">
    <dxf>
      <alignment horizontal="right" vertical="center" textRotation="0" wrapText="1" indent="1" justifyLastLine="0" shrinkToFit="0" readingOrder="0"/>
    </dxf>
    <dxf>
      <font>
        <b val="0"/>
        <i val="0"/>
        <strike val="0"/>
        <condense val="0"/>
        <extend val="0"/>
        <outline val="0"/>
        <shadow val="0"/>
        <u val="none"/>
        <vertAlign val="baseline"/>
        <sz val="11"/>
        <color theme="2"/>
        <name val="Segoe UI"/>
        <scheme val="minor"/>
      </font>
      <fill>
        <patternFill patternType="solid">
          <fgColor indexed="64"/>
          <bgColor theme="3"/>
        </patternFill>
      </fill>
      <alignment horizontal="lef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fill>
        <patternFill patternType="solid">
          <fgColor indexed="64"/>
          <bgColor theme="3"/>
        </patternFill>
      </fill>
      <alignment horizontal="left" vertical="center" textRotation="0" wrapText="0" indent="1" justifyLastLine="0" shrinkToFit="0" readingOrder="0"/>
    </dxf>
    <dxf>
      <alignment vertical="bottom" textRotation="0" wrapText="1" indent="0" justifyLastLine="0" shrinkToFit="0" readingOrder="0"/>
    </dxf>
    <dxf>
      <font>
        <b val="0"/>
        <i val="0"/>
        <strike val="0"/>
        <condense val="0"/>
        <extend val="0"/>
        <outline val="0"/>
        <shadow val="0"/>
        <u val="none"/>
        <vertAlign val="baseline"/>
        <sz val="11"/>
        <color theme="2"/>
        <name val="Segoe UI"/>
        <scheme val="minor"/>
      </font>
      <fill>
        <patternFill patternType="solid">
          <fgColor indexed="64"/>
          <bgColor theme="3"/>
        </patternFill>
      </fill>
      <border diagonalUp="0" diagonalDown="0" outline="0">
        <left/>
        <right/>
        <top/>
        <bottom/>
      </border>
    </dxf>
    <dxf>
      <font>
        <b val="0"/>
        <i val="0"/>
        <strike val="0"/>
        <condense val="0"/>
        <extend val="0"/>
        <outline val="0"/>
        <shadow val="0"/>
        <u val="none"/>
        <vertAlign val="baseline"/>
        <sz val="11"/>
        <color theme="2"/>
        <name val="Segoe UI"/>
        <scheme val="minor"/>
      </font>
      <fill>
        <patternFill patternType="solid">
          <fgColor indexed="64"/>
          <bgColor theme="3"/>
        </patternFill>
      </fill>
    </dxf>
    <dxf>
      <alignment vertical="bottom" textRotation="0" wrapText="1" indent="0" justifyLastLine="0" shrinkToFit="0" readingOrder="0"/>
    </dxf>
    <dxf>
      <border>
        <left style="thin">
          <color theme="1"/>
        </left>
      </border>
    </dxf>
    <dxf>
      <border>
        <left style="thin">
          <color theme="1"/>
        </left>
      </border>
    </dxf>
    <dxf>
      <font>
        <b/>
        <color theme="1"/>
      </font>
    </dxf>
    <dxf>
      <font>
        <b/>
        <color theme="1"/>
      </font>
    </dxf>
    <dxf>
      <font>
        <b/>
        <i val="0"/>
        <color theme="0"/>
      </font>
    </dxf>
    <dxf>
      <font>
        <b/>
        <i val="0"/>
        <color theme="0"/>
      </font>
      <border>
        <bottom style="medium">
          <color theme="5"/>
        </bottom>
      </border>
    </dxf>
    <dxf>
      <font>
        <color theme="0"/>
      </font>
      <fill>
        <patternFill>
          <bgColor theme="3"/>
        </patternFill>
      </fill>
      <border>
        <left/>
        <right/>
        <top/>
        <bottom/>
      </border>
    </dxf>
    <dxf>
      <border>
        <left style="thin">
          <color theme="1"/>
        </left>
      </border>
    </dxf>
    <dxf>
      <border>
        <left style="thin">
          <color theme="1"/>
        </left>
      </border>
    </dxf>
    <dxf>
      <font>
        <b/>
        <color theme="1"/>
      </font>
    </dxf>
    <dxf>
      <font>
        <b/>
        <color theme="1"/>
      </font>
    </dxf>
    <dxf>
      <font>
        <b/>
        <i val="0"/>
        <color theme="3"/>
      </font>
      <fill>
        <patternFill>
          <bgColor theme="0"/>
        </patternFill>
      </fill>
    </dxf>
    <dxf>
      <font>
        <b/>
        <i val="0"/>
        <color theme="0"/>
      </font>
      <border>
        <bottom style="medium">
          <color theme="5"/>
        </bottom>
      </border>
    </dxf>
    <dxf>
      <font>
        <color theme="0"/>
      </font>
      <fill>
        <patternFill>
          <bgColor theme="3"/>
        </patternFill>
      </fill>
      <border>
        <left/>
        <right/>
        <top/>
        <bottom/>
      </border>
    </dxf>
  </dxfs>
  <tableStyles count="2" defaultTableStyle="Profit și pierdere" defaultPivotStyle="PivotStyleLight16">
    <tableStyle name="Cheltuieli" pivot="0" count="7">
      <tableStyleElement type="wholeTable" dxfId="20"/>
      <tableStyleElement type="headerRow" dxfId="19"/>
      <tableStyleElement type="totalRow" dxfId="18"/>
      <tableStyleElement type="firstColumn" dxfId="17"/>
      <tableStyleElement type="lastColumn" dxfId="16"/>
      <tableStyleElement type="firstColumnStripe" dxfId="15"/>
      <tableStyleElement type="secondColumnStripe" dxfId="14"/>
    </tableStyle>
    <tableStyle name="Profit și pierdere" pivot="0" count="7">
      <tableStyleElement type="wholeTable" dxfId="13"/>
      <tableStyleElement type="headerRow" dxfId="12"/>
      <tableStyleElement type="totalRow" dxfId="11"/>
      <tableStyleElement type="firstColumn" dxfId="10"/>
      <tableStyleElement type="lastColumn" dxfId="9"/>
      <tableStyleElement type="firstColumnStripe" dxfId="8"/>
      <tableStyleElement type="secondColumnStripe" dxfId="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o-R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4253588492461902E-2"/>
          <c:y val="9.9308419780860732E-2"/>
          <c:w val="0.86286252580352119"/>
          <c:h val="0.7484731075282256"/>
        </c:manualLayout>
      </c:layout>
      <c:lineChart>
        <c:grouping val="standard"/>
        <c:varyColors val="0"/>
        <c:ser>
          <c:idx val="0"/>
          <c:order val="0"/>
          <c:tx>
            <c:strRef>
              <c:f>Venit!$B$12</c:f>
              <c:strCache>
                <c:ptCount val="1"/>
                <c:pt idx="0">
                  <c:v>Profit brut</c:v>
                </c:pt>
              </c:strCache>
            </c:strRef>
          </c:tx>
          <c:spPr>
            <a:ln w="28575" cap="rnd">
              <a:solidFill>
                <a:schemeClr val="accent1"/>
              </a:solidFill>
              <a:round/>
            </a:ln>
            <a:effectLst/>
          </c:spPr>
          <c:marker>
            <c:symbol val="circle"/>
            <c:size val="5"/>
            <c:spPr>
              <a:solidFill>
                <a:schemeClr val="bg2"/>
              </a:solidFill>
              <a:ln w="57150">
                <a:solidFill>
                  <a:schemeClr val="bg2"/>
                </a:solidFill>
              </a:ln>
              <a:effectLst/>
            </c:spPr>
          </c:marker>
          <c:val>
            <c:numRef>
              <c:f>Venit!$C$12:$N$12</c:f>
              <c:numCache>
                <c:formatCode>#,##0\ [$lei-418];\-#,##0\ [$lei-418]</c:formatCode>
                <c:ptCount val="12"/>
                <c:pt idx="0">
                  <c:v>25000</c:v>
                </c:pt>
                <c:pt idx="1">
                  <c:v>36348</c:v>
                </c:pt>
                <c:pt idx="2">
                  <c:v>27562</c:v>
                </c:pt>
                <c:pt idx="3">
                  <c:v>-5059.5</c:v>
                </c:pt>
                <c:pt idx="4">
                  <c:v>30153.179999999997</c:v>
                </c:pt>
                <c:pt idx="5">
                  <c:v>32964.449999999997</c:v>
                </c:pt>
                <c:pt idx="6">
                  <c:v>33502.869999999995</c:v>
                </c:pt>
                <c:pt idx="7">
                  <c:v>41646</c:v>
                </c:pt>
                <c:pt idx="8">
                  <c:v>0</c:v>
                </c:pt>
                <c:pt idx="9">
                  <c:v>0</c:v>
                </c:pt>
                <c:pt idx="10">
                  <c:v>0</c:v>
                </c:pt>
                <c:pt idx="11">
                  <c:v>0</c:v>
                </c:pt>
              </c:numCache>
            </c:numRef>
          </c:val>
          <c:smooth val="0"/>
          <c:extLst>
            <c:ext xmlns:c16="http://schemas.microsoft.com/office/drawing/2014/chart" uri="{C3380CC4-5D6E-409C-BE32-E72D297353CC}">
              <c16:uniqueId val="{00000002-6309-4112-8C5D-0AF7BF63DCED}"/>
            </c:ext>
          </c:extLst>
        </c:ser>
        <c:ser>
          <c:idx val="1"/>
          <c:order val="1"/>
          <c:tx>
            <c:strRef>
              <c:f>'Cheltuieli de exploatare'!$B$17</c:f>
              <c:strCache>
                <c:ptCount val="1"/>
                <c:pt idx="0">
                  <c:v>Total cheltuieli de exploatare</c:v>
                </c:pt>
              </c:strCache>
            </c:strRef>
          </c:tx>
          <c:spPr>
            <a:ln w="28575" cap="rnd">
              <a:solidFill>
                <a:schemeClr val="accent2"/>
              </a:solidFill>
              <a:round/>
            </a:ln>
            <a:effectLst/>
          </c:spPr>
          <c:marker>
            <c:symbol val="circle"/>
            <c:size val="5"/>
            <c:spPr>
              <a:solidFill>
                <a:schemeClr val="bg2"/>
              </a:solidFill>
              <a:ln w="57150">
                <a:solidFill>
                  <a:schemeClr val="bg2"/>
                </a:solidFill>
              </a:ln>
              <a:effectLst/>
            </c:spPr>
          </c:marker>
          <c:val>
            <c:numRef>
              <c:f>'Cheltuieli de exploatare'!$C$17:$N$17</c:f>
              <c:numCache>
                <c:formatCode>#,##0\ [$lei-418];\-#,##0\ [$lei-418]</c:formatCode>
                <c:ptCount val="12"/>
                <c:pt idx="0">
                  <c:v>10841</c:v>
                </c:pt>
                <c:pt idx="1">
                  <c:v>11367.25</c:v>
                </c:pt>
                <c:pt idx="2">
                  <c:v>11919.82</c:v>
                </c:pt>
                <c:pt idx="3">
                  <c:v>12500.010000000002</c:v>
                </c:pt>
                <c:pt idx="4">
                  <c:v>13109.21</c:v>
                </c:pt>
                <c:pt idx="5">
                  <c:v>13748.859999999999</c:v>
                </c:pt>
                <c:pt idx="6">
                  <c:v>14420.509999999998</c:v>
                </c:pt>
                <c:pt idx="7">
                  <c:v>0</c:v>
                </c:pt>
                <c:pt idx="8">
                  <c:v>0</c:v>
                </c:pt>
                <c:pt idx="9">
                  <c:v>0</c:v>
                </c:pt>
                <c:pt idx="10">
                  <c:v>0</c:v>
                </c:pt>
                <c:pt idx="11">
                  <c:v>0</c:v>
                </c:pt>
              </c:numCache>
            </c:numRef>
          </c:val>
          <c:smooth val="0"/>
          <c:extLst>
            <c:ext xmlns:c16="http://schemas.microsoft.com/office/drawing/2014/chart" uri="{C3380CC4-5D6E-409C-BE32-E72D297353CC}">
              <c16:uniqueId val="{00000003-6309-4112-8C5D-0AF7BF63DCED}"/>
            </c:ext>
          </c:extLst>
        </c:ser>
        <c:dLbls>
          <c:showLegendKey val="0"/>
          <c:showVal val="0"/>
          <c:showCatName val="0"/>
          <c:showSerName val="0"/>
          <c:showPercent val="0"/>
          <c:showBubbleSize val="0"/>
        </c:dLbls>
        <c:marker val="1"/>
        <c:smooth val="0"/>
        <c:axId val="280434336"/>
        <c:axId val="280434728"/>
      </c:lineChart>
      <c:catAx>
        <c:axId val="280434336"/>
        <c:scaling>
          <c:orientation val="minMax"/>
        </c:scaling>
        <c:delete val="1"/>
        <c:axPos val="b"/>
        <c:majorTickMark val="out"/>
        <c:minorTickMark val="none"/>
        <c:tickLblPos val="nextTo"/>
        <c:crossAx val="280434728"/>
        <c:crosses val="autoZero"/>
        <c:auto val="1"/>
        <c:lblAlgn val="ctr"/>
        <c:lblOffset val="100"/>
        <c:noMultiLvlLbl val="0"/>
      </c:catAx>
      <c:valAx>
        <c:axId val="280434728"/>
        <c:scaling>
          <c:orientation val="minMax"/>
        </c:scaling>
        <c:delete val="1"/>
        <c:axPos val="l"/>
        <c:numFmt formatCode="#,##0\ [$lei-418];\-#,##0\ [$lei-418]" sourceLinked="1"/>
        <c:majorTickMark val="out"/>
        <c:minorTickMark val="none"/>
        <c:tickLblPos val="nextTo"/>
        <c:crossAx val="280434336"/>
        <c:crosses val="autoZero"/>
        <c:crossBetween val="between"/>
      </c:valAx>
      <c:spPr>
        <a:noFill/>
        <a:ln w="25400">
          <a:noFill/>
        </a:ln>
        <a:effectLst/>
      </c:spPr>
    </c:plotArea>
    <c:legend>
      <c:legendPos val="r"/>
      <c:layout>
        <c:manualLayout>
          <c:xMode val="edge"/>
          <c:yMode val="edge"/>
          <c:x val="0.85709285444534322"/>
          <c:y val="0.12393117526975794"/>
          <c:w val="0.14290714555465681"/>
          <c:h val="0.83563221264008669"/>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bg2"/>
              </a:solidFill>
              <a:latin typeface="+mn-lt"/>
              <a:ea typeface="+mn-ea"/>
              <a:cs typeface="+mn-cs"/>
            </a:defRPr>
          </a:pPr>
          <a:endParaRPr lang="ro-RO"/>
        </a:p>
      </c:txPr>
    </c:legend>
    <c:plotVisOnly val="1"/>
    <c:dispBlanksAs val="gap"/>
    <c:showDLblsOverMax val="0"/>
  </c:chart>
  <c:spPr>
    <a:solidFill>
      <a:schemeClr val="tx2"/>
    </a:solidFill>
    <a:ln w="9525" cap="flat" cmpd="sng" algn="ctr">
      <a:noFill/>
      <a:round/>
    </a:ln>
    <a:effectLst/>
  </c:spPr>
  <c:txPr>
    <a:bodyPr/>
    <a:lstStyle/>
    <a:p>
      <a:pPr>
        <a:defRPr sz="1100">
          <a:solidFill>
            <a:schemeClr val="bg2"/>
          </a:solidFill>
        </a:defRPr>
      </a:pPr>
      <a:endParaRPr lang="ro-R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47624</xdr:colOff>
      <xdr:row>2</xdr:row>
      <xdr:rowOff>85725</xdr:rowOff>
    </xdr:from>
    <xdr:to>
      <xdr:col>14</xdr:col>
      <xdr:colOff>2819400</xdr:colOff>
      <xdr:row>2</xdr:row>
      <xdr:rowOff>1285875</xdr:rowOff>
    </xdr:to>
    <xdr:graphicFrame macro="">
      <xdr:nvGraphicFramePr>
        <xdr:cNvPr id="3" name="Diagramă 2" descr="Diagramă cu linii care afișează profitul brut și cheltuielile totale de exploatare">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2" name="Venit" displayName="Venit" ref="B3:O10" totalsRowCount="1" headerRowDxfId="6">
  <autoFilter ref="B3:O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Venit" totalsRowLabel="Vânzări nete" dataDxfId="5" totalsRowDxfId="4"/>
    <tableColumn id="2" name="IAN" totalsRowFunction="custom">
      <totalsRowFormula>IF(SUM(C4:C9)=0,"",SUM(C4:C9))</totalsRowFormula>
    </tableColumn>
    <tableColumn id="3" name="FEB" totalsRowFunction="custom">
      <totalsRowFormula>IF(SUM(D4:D9)=0,"",SUM(D4:D9))</totalsRowFormula>
    </tableColumn>
    <tableColumn id="4" name="MAR" totalsRowFunction="custom">
      <totalsRowFormula>IF(SUM(E4:E9)=0,"",SUM(E4:E9))</totalsRowFormula>
    </tableColumn>
    <tableColumn id="5" name="APR" totalsRowFunction="custom">
      <totalsRowFormula>IF(SUM(F4:F9)=0,"",SUM(F4:F9))</totalsRowFormula>
    </tableColumn>
    <tableColumn id="6" name="MAI" totalsRowFunction="custom">
      <totalsRowFormula>IF(SUM(G4:G9)=0,"",SUM(G4:G9))</totalsRowFormula>
    </tableColumn>
    <tableColumn id="7" name="IUN" totalsRowFunction="custom">
      <totalsRowFormula>IF(SUM(H4:H9)=0,"",SUM(H4:H9))</totalsRowFormula>
    </tableColumn>
    <tableColumn id="8" name="IUL" totalsRowFunction="custom">
      <totalsRowFormula>IF(SUM(I4:I9)=0,"",SUM(I4:I9))</totalsRowFormula>
    </tableColumn>
    <tableColumn id="9" name="AUG" totalsRowFunction="custom">
      <totalsRowFormula>IF(SUM(J4:J9)=0,"",SUM(J4:J9))</totalsRowFormula>
    </tableColumn>
    <tableColumn id="10" name="SEP" totalsRowFunction="custom">
      <totalsRowFormula>IF(SUM(K4:K9)=0,"",SUM(K4:K9))</totalsRowFormula>
    </tableColumn>
    <tableColumn id="11" name="OCT" totalsRowFunction="custom">
      <totalsRowFormula>IF(SUM(L4:L9)=0,"",SUM(L4:L9))</totalsRowFormula>
    </tableColumn>
    <tableColumn id="12" name="NOV" totalsRowFunction="custom">
      <totalsRowFormula>IF(SUM(M4:M9)=0,"",SUM(M4:M9))</totalsRowFormula>
    </tableColumn>
    <tableColumn id="13" name="DEC" totalsRowFunction="custom">
      <totalsRowFormula>IF(SUM(N4:N9)=0,"",SUM(N4:N9))</totalsRowFormula>
    </tableColumn>
    <tableColumn id="14" name="DE LA ÎNCEPUTUL ANULUI PÂNĂ LA ZI" totalsRowFunction="sum">
      <calculatedColumnFormula>SUM(C4:N4)</calculatedColumnFormula>
    </tableColumn>
  </tableColumns>
  <tableStyleInfo name="Profit și pierdere" showFirstColumn="0" showLastColumn="0" showRowStripes="1" showColumnStripes="0"/>
  <extLst>
    <ext xmlns:x14="http://schemas.microsoft.com/office/spreadsheetml/2009/9/main" uri="{504A1905-F514-4f6f-8877-14C23A59335A}">
      <x14:table altTextSummary="Introduceți venitul pentru fiecare lună în acest tabel. Suma la zi este calculată automat"/>
    </ext>
  </extLst>
</table>
</file>

<file path=xl/tables/table2.xml><?xml version="1.0" encoding="utf-8"?>
<table xmlns="http://schemas.openxmlformats.org/spreadsheetml/2006/main" id="3" name="Cheltuieli" displayName="Cheltuieli" ref="B3:O17" totalsRowCount="1" headerRowDxfId="3">
  <autoFilter ref="B3:O1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Cheltuieli de exploatare" totalsRowLabel="Total cheltuieli de exploatare" dataDxfId="2" totalsRowDxfId="1"/>
    <tableColumn id="2" name="IAN" totalsRowFunction="custom">
      <totalsRowFormula>IF(SUM(C4:C16)=0,"",SUM(C4:C16))</totalsRowFormula>
    </tableColumn>
    <tableColumn id="3" name="FEB" totalsRowFunction="custom">
      <totalsRowFormula>IF(SUM(D4:D16)=0,"",SUM(D4:D16))</totalsRowFormula>
    </tableColumn>
    <tableColumn id="4" name="MAR" totalsRowFunction="custom">
      <totalsRowFormula>IF(SUM(E4:E16)=0,"",SUM(E4:E16))</totalsRowFormula>
    </tableColumn>
    <tableColumn id="5" name="APR" totalsRowFunction="custom">
      <totalsRowFormula>IF(SUM(F4:F16)=0,"",SUM(F4:F16))</totalsRowFormula>
    </tableColumn>
    <tableColumn id="6" name="MAI" totalsRowFunction="custom">
      <totalsRowFormula>IF(SUM(G4:G16)=0,"",SUM(G4:G16))</totalsRowFormula>
    </tableColumn>
    <tableColumn id="7" name="IUN" totalsRowFunction="custom">
      <totalsRowFormula>IF(SUM(H4:H16)=0,"",SUM(H4:H16))</totalsRowFormula>
    </tableColumn>
    <tableColumn id="8" name="IUL" totalsRowFunction="custom">
      <totalsRowFormula>IF(SUM(I4:I16)=0,"",SUM(I4:I16))</totalsRowFormula>
    </tableColumn>
    <tableColumn id="9" name="AUG" totalsRowFunction="custom">
      <totalsRowFormula>IF(SUM(J4:J16)=0,"",SUM(J4:J16))</totalsRowFormula>
    </tableColumn>
    <tableColumn id="10" name="SEP" totalsRowFunction="custom">
      <totalsRowFormula>IF(SUM(K4:K16)=0,"",SUM(K4:K16))</totalsRowFormula>
    </tableColumn>
    <tableColumn id="11" name="OCT" totalsRowFunction="custom">
      <totalsRowFormula>IF(SUM(L4:L16)=0,"",SUM(L4:L16))</totalsRowFormula>
    </tableColumn>
    <tableColumn id="12" name="NOV" totalsRowFunction="custom">
      <totalsRowFormula>IF(SUM(M4:M16)=0,"",SUM(M4:M16))</totalsRowFormula>
    </tableColumn>
    <tableColumn id="13" name="DEC" totalsRowFunction="custom">
      <totalsRowFormula>IF(SUM(N4:N16)=0,"",SUM(N4:N16))</totalsRowFormula>
    </tableColumn>
    <tableColumn id="14" name="DE LA ÎNCEPUTUL ANULUI PÂNĂ LA ZI" totalsRowFunction="sum" dataDxfId="0">
      <calculatedColumnFormula>SUM(C4:N4)</calculatedColumnFormula>
    </tableColumn>
  </tableColumns>
  <tableStyleInfo name="Cheltuieli" showFirstColumn="0" showLastColumn="0" showRowStripes="1" showColumnStripes="0"/>
  <extLst>
    <ext xmlns:x14="http://schemas.microsoft.com/office/spreadsheetml/2009/9/main" uri="{504A1905-F514-4f6f-8877-14C23A59335A}">
      <x14:table altTextSummary="Introduceți cheltuielile de exploatare pentru fiecare lună în acest tabel. Suma la zi este calculată automat"/>
    </ext>
  </extLst>
</table>
</file>

<file path=xl/theme/theme1.xml><?xml version="1.0" encoding="utf-8"?>
<a:theme xmlns:a="http://schemas.openxmlformats.org/drawingml/2006/main" name="Office Theme">
  <a:themeElements>
    <a:clrScheme name="Profit and Loss">
      <a:dk1>
        <a:sysClr val="windowText" lastClr="000000"/>
      </a:dk1>
      <a:lt1>
        <a:sysClr val="window" lastClr="FFFFFF"/>
      </a:lt1>
      <a:dk2>
        <a:srgbClr val="414141"/>
      </a:dk2>
      <a:lt2>
        <a:srgbClr val="F0F0F0"/>
      </a:lt2>
      <a:accent1>
        <a:srgbClr val="74CADA"/>
      </a:accent1>
      <a:accent2>
        <a:srgbClr val="92CC46"/>
      </a:accent2>
      <a:accent3>
        <a:srgbClr val="F1603D"/>
      </a:accent3>
      <a:accent4>
        <a:srgbClr val="8F919E"/>
      </a:accent4>
      <a:accent5>
        <a:srgbClr val="8D77FB"/>
      </a:accent5>
      <a:accent6>
        <a:srgbClr val="5B7799"/>
      </a:accent6>
      <a:hlink>
        <a:srgbClr val="0563C1"/>
      </a:hlink>
      <a:folHlink>
        <a:srgbClr val="954F72"/>
      </a:folHlink>
    </a:clrScheme>
    <a:fontScheme name="Profit and Loss">
      <a:majorFont>
        <a:latin typeface="Cambria"/>
        <a:ea typeface=""/>
        <a:cs typeface=""/>
      </a:majorFont>
      <a:minorFont>
        <a:latin typeface="Segoe U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O9"/>
  <sheetViews>
    <sheetView showGridLines="0" tabSelected="1" workbookViewId="0"/>
  </sheetViews>
  <sheetFormatPr defaultRowHeight="30" customHeight="1" x14ac:dyDescent="0.3"/>
  <cols>
    <col min="1" max="1" width="1.875" customWidth="1"/>
    <col min="2" max="2" width="41.5" customWidth="1"/>
    <col min="3" max="14" width="11.125" customWidth="1"/>
    <col min="15" max="15" width="37.125" customWidth="1"/>
    <col min="16" max="16" width="2.625" customWidth="1"/>
  </cols>
  <sheetData>
    <row r="1" spans="1:15" s="7" customFormat="1" ht="30" customHeight="1" x14ac:dyDescent="0.3">
      <c r="A1" s="1"/>
      <c r="B1" s="37" t="s">
        <v>0</v>
      </c>
      <c r="C1" s="38" t="s">
        <v>6</v>
      </c>
      <c r="D1" s="38"/>
      <c r="E1" s="38"/>
      <c r="F1" s="38"/>
      <c r="G1" s="38"/>
      <c r="H1" s="38"/>
      <c r="I1" s="38"/>
      <c r="J1" s="38"/>
      <c r="K1" s="38"/>
      <c r="L1" s="35" t="s">
        <v>17</v>
      </c>
      <c r="M1" s="35"/>
      <c r="N1" s="35"/>
      <c r="O1" s="35"/>
    </row>
    <row r="2" spans="1:15" ht="65.099999999999994" customHeight="1" x14ac:dyDescent="0.3">
      <c r="A2" s="1"/>
      <c r="B2" s="37"/>
      <c r="C2" s="34" t="s">
        <v>7</v>
      </c>
      <c r="D2" s="34"/>
      <c r="E2" s="34"/>
      <c r="F2" s="34"/>
      <c r="G2" s="34"/>
      <c r="H2" s="34"/>
      <c r="I2" s="34"/>
      <c r="J2" s="34"/>
      <c r="K2" s="34"/>
      <c r="L2" s="36">
        <f>VenitNet</f>
        <v>72450.139999999985</v>
      </c>
      <c r="M2" s="36"/>
      <c r="N2" s="36"/>
      <c r="O2" s="36"/>
    </row>
    <row r="3" spans="1:15" ht="105" customHeight="1" x14ac:dyDescent="0.3">
      <c r="A3" s="1"/>
      <c r="B3" s="33" t="s">
        <v>49</v>
      </c>
      <c r="C3" s="33"/>
      <c r="D3" s="33"/>
      <c r="E3" s="33"/>
      <c r="F3" s="33"/>
      <c r="G3" s="33"/>
      <c r="H3" s="33"/>
      <c r="I3" s="33"/>
      <c r="J3" s="33"/>
      <c r="K3" s="33"/>
      <c r="L3" s="33"/>
      <c r="M3" s="33"/>
      <c r="N3" s="33"/>
      <c r="O3" s="33"/>
    </row>
    <row r="4" spans="1:15" s="19" customFormat="1" ht="39.950000000000003" customHeight="1" thickBot="1" x14ac:dyDescent="0.35">
      <c r="A4" s="4"/>
      <c r="B4" s="18"/>
      <c r="C4" s="26" t="s">
        <v>8</v>
      </c>
      <c r="D4" s="26" t="s">
        <v>9</v>
      </c>
      <c r="E4" s="26" t="s">
        <v>10</v>
      </c>
      <c r="F4" s="26" t="s">
        <v>11</v>
      </c>
      <c r="G4" s="26" t="s">
        <v>12</v>
      </c>
      <c r="H4" s="26" t="s">
        <v>13</v>
      </c>
      <c r="I4" s="26" t="s">
        <v>14</v>
      </c>
      <c r="J4" s="26" t="s">
        <v>15</v>
      </c>
      <c r="K4" s="26" t="s">
        <v>16</v>
      </c>
      <c r="L4" s="26" t="s">
        <v>18</v>
      </c>
      <c r="M4" s="26" t="s">
        <v>19</v>
      </c>
      <c r="N4" s="26" t="s">
        <v>20</v>
      </c>
      <c r="O4" s="27" t="s">
        <v>21</v>
      </c>
    </row>
    <row r="5" spans="1:15" ht="30" customHeight="1" x14ac:dyDescent="0.3">
      <c r="A5" s="1"/>
      <c r="B5" s="5" t="s">
        <v>1</v>
      </c>
      <c r="C5" s="17">
        <f>IFERROR(Venit!C12-Cheltuieli[[#Totals],[IAN]],"")</f>
        <v>14159</v>
      </c>
      <c r="D5" s="17">
        <f>IFERROR(Venit!D12-Cheltuieli[[#Totals],[FEB]],"")</f>
        <v>24980.75</v>
      </c>
      <c r="E5" s="17">
        <f>IFERROR(Venit!E12-Cheltuieli[[#Totals],[MAR]],"")</f>
        <v>15642.18</v>
      </c>
      <c r="F5" s="17">
        <f>IFERROR(Venit!F12-Cheltuieli[[#Totals],[APR]],"")</f>
        <v>-17559.510000000002</v>
      </c>
      <c r="G5" s="17">
        <f>IFERROR(Venit!G12-Cheltuieli[[#Totals],[MAI]],"")</f>
        <v>17043.969999999998</v>
      </c>
      <c r="H5" s="17">
        <f>IFERROR(Venit!H12-Cheltuieli[[#Totals],[IUN]],"")</f>
        <v>19215.589999999997</v>
      </c>
      <c r="I5" s="17">
        <f>IFERROR(Venit!I12-Cheltuieli[[#Totals],[IUL]],"")</f>
        <v>19082.359999999997</v>
      </c>
      <c r="J5" s="17" t="str">
        <f>IFERROR(Venit!J12-Cheltuieli[[#Totals],[AUG]],"")</f>
        <v/>
      </c>
      <c r="K5" s="17" t="str">
        <f>IFERROR(Venit!K12-Cheltuieli[[#Totals],[SEP]],"")</f>
        <v/>
      </c>
      <c r="L5" s="17" t="str">
        <f>IFERROR(Venit!L12-Cheltuieli[[#Totals],[OCT]],"")</f>
        <v/>
      </c>
      <c r="M5" s="17" t="str">
        <f>IFERROR(Venit!M12-Cheltuieli[[#Totals],[NOV]],"")</f>
        <v/>
      </c>
      <c r="N5" s="17" t="str">
        <f>IFERROR(Venit!N12-Cheltuieli[[#Totals],[DEC]],"")</f>
        <v/>
      </c>
      <c r="O5" s="17">
        <f>IFERROR(Venit!O12-Cheltuieli[[#Totals],[DE LA ÎNCEPUTUL ANULUI PÂNĂ LA ZI]],"")</f>
        <v>134210.34000000003</v>
      </c>
    </row>
    <row r="6" spans="1:15" ht="30" customHeight="1" x14ac:dyDescent="0.3">
      <c r="A6" s="1"/>
      <c r="B6" s="2" t="s">
        <v>2</v>
      </c>
      <c r="C6" s="11">
        <v>-100</v>
      </c>
      <c r="D6" s="11">
        <v>-105</v>
      </c>
      <c r="E6" s="11">
        <v>-110.25</v>
      </c>
      <c r="F6" s="11">
        <v>-115.76</v>
      </c>
      <c r="G6" s="11">
        <v>-121.55</v>
      </c>
      <c r="H6" s="11">
        <v>-127.63</v>
      </c>
      <c r="I6" s="11">
        <v>-134.01</v>
      </c>
      <c r="J6" s="11"/>
      <c r="K6" s="11"/>
      <c r="L6" s="11"/>
      <c r="M6" s="11"/>
      <c r="N6" s="11"/>
      <c r="O6" s="12">
        <f t="shared" ref="O6:O8" si="0">SUM(C6:N6)</f>
        <v>-814.19999999999993</v>
      </c>
    </row>
    <row r="7" spans="1:15" ht="30" customHeight="1" x14ac:dyDescent="0.3">
      <c r="A7" s="1"/>
      <c r="B7" s="5" t="s">
        <v>3</v>
      </c>
      <c r="C7" s="13">
        <f>IFERROR(C5+C6,"")</f>
        <v>14059</v>
      </c>
      <c r="D7" s="13">
        <f t="shared" ref="D7:N7" si="1">IFERROR(D5+D6,"")</f>
        <v>24875.75</v>
      </c>
      <c r="E7" s="13">
        <f t="shared" si="1"/>
        <v>15531.93</v>
      </c>
      <c r="F7" s="13">
        <f t="shared" si="1"/>
        <v>-17675.27</v>
      </c>
      <c r="G7" s="13">
        <f t="shared" si="1"/>
        <v>16922.419999999998</v>
      </c>
      <c r="H7" s="13">
        <f t="shared" si="1"/>
        <v>19087.959999999995</v>
      </c>
      <c r="I7" s="13">
        <f t="shared" si="1"/>
        <v>18948.349999999999</v>
      </c>
      <c r="J7" s="13" t="str">
        <f t="shared" si="1"/>
        <v/>
      </c>
      <c r="K7" s="13" t="str">
        <f t="shared" si="1"/>
        <v/>
      </c>
      <c r="L7" s="13" t="str">
        <f t="shared" si="1"/>
        <v/>
      </c>
      <c r="M7" s="13" t="str">
        <f t="shared" si="1"/>
        <v/>
      </c>
      <c r="N7" s="13" t="str">
        <f t="shared" si="1"/>
        <v/>
      </c>
      <c r="O7" s="14">
        <f t="shared" si="0"/>
        <v>91750.139999999985</v>
      </c>
    </row>
    <row r="8" spans="1:15" ht="30" customHeight="1" x14ac:dyDescent="0.3">
      <c r="A8" s="1"/>
      <c r="B8" s="2" t="s">
        <v>4</v>
      </c>
      <c r="C8" s="11">
        <v>2400</v>
      </c>
      <c r="D8" s="11">
        <v>2500</v>
      </c>
      <c r="E8" s="11">
        <v>2600</v>
      </c>
      <c r="F8" s="11">
        <v>2700</v>
      </c>
      <c r="G8" s="11">
        <v>2900</v>
      </c>
      <c r="H8" s="11">
        <v>3000</v>
      </c>
      <c r="I8" s="11">
        <v>3200</v>
      </c>
      <c r="J8" s="11"/>
      <c r="K8" s="11"/>
      <c r="L8" s="11"/>
      <c r="M8" s="11"/>
      <c r="N8" s="11"/>
      <c r="O8" s="12">
        <f t="shared" si="0"/>
        <v>19300</v>
      </c>
    </row>
    <row r="9" spans="1:15" ht="30" customHeight="1" x14ac:dyDescent="0.3">
      <c r="A9" s="1"/>
      <c r="B9" s="6" t="s">
        <v>5</v>
      </c>
      <c r="C9" s="15">
        <f>IFERROR(C7-C8,"")</f>
        <v>11659</v>
      </c>
      <c r="D9" s="15">
        <f t="shared" ref="D9:O9" si="2">IFERROR(D7-D8,"")</f>
        <v>22375.75</v>
      </c>
      <c r="E9" s="15">
        <f t="shared" si="2"/>
        <v>12931.93</v>
      </c>
      <c r="F9" s="15">
        <f t="shared" si="2"/>
        <v>-20375.27</v>
      </c>
      <c r="G9" s="15">
        <f t="shared" si="2"/>
        <v>14022.419999999998</v>
      </c>
      <c r="H9" s="15">
        <f t="shared" si="2"/>
        <v>16087.959999999995</v>
      </c>
      <c r="I9" s="15">
        <f t="shared" si="2"/>
        <v>15748.349999999999</v>
      </c>
      <c r="J9" s="15" t="str">
        <f t="shared" si="2"/>
        <v/>
      </c>
      <c r="K9" s="15" t="str">
        <f t="shared" si="2"/>
        <v/>
      </c>
      <c r="L9" s="15" t="str">
        <f t="shared" si="2"/>
        <v/>
      </c>
      <c r="M9" s="15" t="str">
        <f t="shared" si="2"/>
        <v/>
      </c>
      <c r="N9" s="15" t="str">
        <f t="shared" si="2"/>
        <v/>
      </c>
      <c r="O9" s="16">
        <f t="shared" si="2"/>
        <v>72450.139999999985</v>
      </c>
    </row>
  </sheetData>
  <dataConsolidate/>
  <mergeCells count="6">
    <mergeCell ref="B3:O3"/>
    <mergeCell ref="C2:K2"/>
    <mergeCell ref="L1:O1"/>
    <mergeCell ref="L2:O2"/>
    <mergeCell ref="B1:B2"/>
    <mergeCell ref="C1:K1"/>
  </mergeCells>
  <dataValidations xWindow="289" yWindow="599" count="11">
    <dataValidation allowBlank="1" showInputMessage="1" showErrorMessage="1" prompt="Creați o declarație de profit și pierdere în această foaie de lucru. Introduceți anul în celula B1 și numele firmei în celula C2. Venitul net se calculează automat în celula L2. Diagrama se află în celula B3" sqref="A1"/>
    <dataValidation allowBlank="1" showInputMessage="1" prompt="Titlul acestei foi de lucru se află în această celulă. Introduceți numele firmei în celula de mai jos" sqref="C1:K1"/>
    <dataValidation allowBlank="1" showInputMessage="1" showErrorMessage="1" prompt="Venitul net se calculează automat în celula de mai jos" sqref="L1:O1"/>
    <dataValidation allowBlank="1" showInputMessage="1" showErrorMessage="1" prompt="Venitul din operațiuni se calculează automat în celulele de la dreapta. Introduceți veniturile din dobânzi considerate cheltuieli în celulele C6-O6" sqref="B5"/>
    <dataValidation allowBlank="1" showInputMessage="1" showErrorMessage="1" prompt="Introduceți veniturile din dobânzi considerate cheltuieli în celulele de la dreapta. Venitul înainte de aplicarea impozitului pe venit se calculează automat în celulele C7-O7" sqref="B6"/>
    <dataValidation allowBlank="1" showInputMessage="1" showErrorMessage="1" prompt="Venitul înainte de aplicarea impozitului pe venit se calculează automat în celulele de la dreapta. Introduceți cheltuielile cu impozitul pe venit în celulele C8-O8" sqref="B7"/>
    <dataValidation allowBlank="1" showInputMessage="1" showErrorMessage="1" prompt="Introduceți cheltuielile cu impozitul pe venit în celulele de la dreapta. Venitul net se calculează automat în celulele C9-O9" sqref="B8"/>
    <dataValidation allowBlank="1" showInputMessage="1" showErrorMessage="1" prompt="Venitul net se calculează automat în celulele de la dreapta" sqref="B9"/>
    <dataValidation allowBlank="1" showInputMessage="1" showErrorMessage="1" prompt="Introduceți anul în această celulă" sqref="B1"/>
    <dataValidation allowBlank="1" showInputMessage="1" showErrorMessage="1" prompt="Venitul net se calculează automat în această celulă. Introduceți detaliile veniturilor în tabelul Venit și cheltuielile de exploatare în tabelul Cheltuieli" sqref="L2:O2"/>
    <dataValidation allowBlank="1" showInputMessage="1" showErrorMessage="1" prompt="Introduceți numele firmei în această celulă. Venitul net se calculează automat în celula de la dreapta" sqref="C2:K2"/>
  </dataValidations>
  <printOptions horizontalCentered="1"/>
  <pageMargins left="0.25" right="0.25" top="0.75" bottom="0.75" header="0.3" footer="0.3"/>
  <pageSetup paperSize="9" scale="62" fitToHeight="0" orientation="landscape" r:id="rId1"/>
  <headerFooter differentFirst="1">
    <oddFooter>&amp;C&amp;K03+000Page &amp;P of &amp;N</oddFooter>
  </headerFooter>
  <ignoredErrors>
    <ignoredError sqref="O6:O8 J9:N9 J7:N7" emptyCellReferenc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O12"/>
  <sheetViews>
    <sheetView showGridLines="0" workbookViewId="0"/>
  </sheetViews>
  <sheetFormatPr defaultRowHeight="30" customHeight="1" x14ac:dyDescent="0.3"/>
  <cols>
    <col min="1" max="1" width="1.875" customWidth="1"/>
    <col min="2" max="2" width="41.5" customWidth="1"/>
    <col min="3" max="14" width="11.125" customWidth="1"/>
    <col min="15" max="15" width="37.125" customWidth="1"/>
    <col min="16" max="16" width="2.625" customWidth="1"/>
  </cols>
  <sheetData>
    <row r="1" spans="1:15" s="7" customFormat="1" ht="30" customHeight="1" x14ac:dyDescent="0.3">
      <c r="A1" s="25"/>
      <c r="B1" s="37" t="str">
        <f>'Cheltuieli de exploatare'!B1:B2</f>
        <v>AN</v>
      </c>
      <c r="C1" s="38" t="s">
        <v>32</v>
      </c>
      <c r="D1" s="38"/>
      <c r="E1" s="38"/>
      <c r="F1" s="38"/>
      <c r="G1" s="38"/>
      <c r="H1" s="38"/>
      <c r="I1" s="38"/>
      <c r="J1" s="38"/>
      <c r="K1" s="38"/>
      <c r="L1"/>
      <c r="M1"/>
      <c r="N1"/>
      <c r="O1"/>
    </row>
    <row r="2" spans="1:15" ht="65.099999999999994" customHeight="1" x14ac:dyDescent="0.3">
      <c r="A2" s="1"/>
      <c r="B2" s="37"/>
      <c r="C2" s="34" t="str">
        <f>'Profit și pierdere'!C2:K2</f>
        <v>NUME FIRMĂ</v>
      </c>
      <c r="D2" s="34"/>
      <c r="E2" s="34"/>
      <c r="F2" s="34"/>
      <c r="G2" s="34"/>
      <c r="H2" s="34"/>
      <c r="I2" s="34"/>
      <c r="J2" s="34"/>
      <c r="K2" s="34"/>
    </row>
    <row r="3" spans="1:15" ht="30" customHeight="1" x14ac:dyDescent="0.3">
      <c r="A3" s="4"/>
      <c r="B3" s="20" t="s">
        <v>22</v>
      </c>
      <c r="C3" s="21" t="s">
        <v>8</v>
      </c>
      <c r="D3" s="21" t="s">
        <v>9</v>
      </c>
      <c r="E3" s="21" t="s">
        <v>10</v>
      </c>
      <c r="F3" s="21" t="s">
        <v>11</v>
      </c>
      <c r="G3" s="21" t="s">
        <v>12</v>
      </c>
      <c r="H3" s="21" t="s">
        <v>13</v>
      </c>
      <c r="I3" s="21" t="s">
        <v>14</v>
      </c>
      <c r="J3" s="21" t="s">
        <v>15</v>
      </c>
      <c r="K3" s="21" t="s">
        <v>16</v>
      </c>
      <c r="L3" s="21" t="s">
        <v>18</v>
      </c>
      <c r="M3" s="21" t="s">
        <v>19</v>
      </c>
      <c r="N3" s="21" t="s">
        <v>20</v>
      </c>
      <c r="O3" s="21" t="s">
        <v>21</v>
      </c>
    </row>
    <row r="4" spans="1:15" ht="30" customHeight="1" x14ac:dyDescent="0.3">
      <c r="A4" s="1"/>
      <c r="B4" s="10" t="s">
        <v>23</v>
      </c>
      <c r="C4" s="31">
        <v>50000</v>
      </c>
      <c r="D4" s="31">
        <v>63098</v>
      </c>
      <c r="E4" s="31">
        <v>55125</v>
      </c>
      <c r="F4" s="31">
        <v>23881</v>
      </c>
      <c r="G4" s="31">
        <v>60775.31</v>
      </c>
      <c r="H4" s="31">
        <v>63814.080000000002</v>
      </c>
      <c r="I4" s="31">
        <v>67004.78</v>
      </c>
      <c r="J4" s="31">
        <v>89000</v>
      </c>
      <c r="K4" s="31"/>
      <c r="L4" s="31"/>
      <c r="M4" s="31"/>
      <c r="N4" s="31"/>
      <c r="O4" s="31">
        <f>SUM(C4:N4)</f>
        <v>472698.17000000004</v>
      </c>
    </row>
    <row r="5" spans="1:15" ht="30" customHeight="1" x14ac:dyDescent="0.3">
      <c r="A5" s="1"/>
      <c r="B5" s="10" t="s">
        <v>24</v>
      </c>
      <c r="C5" s="31">
        <v>0</v>
      </c>
      <c r="D5" s="31">
        <v>-500</v>
      </c>
      <c r="E5" s="31">
        <v>0</v>
      </c>
      <c r="F5" s="31">
        <v>0</v>
      </c>
      <c r="G5" s="31">
        <v>-234</v>
      </c>
      <c r="H5" s="31">
        <v>0</v>
      </c>
      <c r="I5" s="31">
        <v>0</v>
      </c>
      <c r="J5" s="31">
        <v>-300</v>
      </c>
      <c r="K5" s="31"/>
      <c r="L5" s="31"/>
      <c r="M5" s="31"/>
      <c r="N5" s="31"/>
      <c r="O5" s="31">
        <f t="shared" ref="O5:O11" si="0">SUM(C5:N5)</f>
        <v>-1034</v>
      </c>
    </row>
    <row r="6" spans="1:15" ht="30" customHeight="1" x14ac:dyDescent="0.3">
      <c r="A6" s="1"/>
      <c r="B6" s="10" t="s">
        <v>25</v>
      </c>
      <c r="C6" s="31">
        <v>-5000</v>
      </c>
      <c r="D6" s="31">
        <v>-5250</v>
      </c>
      <c r="E6" s="31">
        <v>-5513</v>
      </c>
      <c r="F6" s="31">
        <v>-5788</v>
      </c>
      <c r="G6" s="31">
        <v>-6078</v>
      </c>
      <c r="H6" s="31">
        <v>-5324</v>
      </c>
      <c r="I6" s="31">
        <v>-6700</v>
      </c>
      <c r="J6" s="31">
        <v>-400</v>
      </c>
      <c r="K6" s="31"/>
      <c r="L6" s="31"/>
      <c r="M6" s="31"/>
      <c r="N6" s="31"/>
      <c r="O6" s="31">
        <f t="shared" si="0"/>
        <v>-40053</v>
      </c>
    </row>
    <row r="7" spans="1:15" ht="30" customHeight="1" x14ac:dyDescent="0.3">
      <c r="A7" s="1"/>
      <c r="B7" s="10" t="s">
        <v>26</v>
      </c>
      <c r="C7" s="31">
        <v>0</v>
      </c>
      <c r="D7" s="31">
        <v>0</v>
      </c>
      <c r="E7" s="31">
        <v>0</v>
      </c>
      <c r="F7" s="31">
        <v>0</v>
      </c>
      <c r="G7" s="31">
        <v>0</v>
      </c>
      <c r="H7" s="31">
        <v>0</v>
      </c>
      <c r="I7" s="31">
        <v>0</v>
      </c>
      <c r="J7" s="31">
        <v>2000</v>
      </c>
      <c r="K7" s="31"/>
      <c r="L7" s="31"/>
      <c r="M7" s="31"/>
      <c r="N7" s="31"/>
      <c r="O7" s="31">
        <f t="shared" si="0"/>
        <v>2000</v>
      </c>
    </row>
    <row r="8" spans="1:15" ht="30" customHeight="1" x14ac:dyDescent="0.3">
      <c r="A8" s="1"/>
      <c r="B8" s="10" t="s">
        <v>27</v>
      </c>
      <c r="C8" s="31">
        <v>0</v>
      </c>
      <c r="D8" s="31">
        <v>0</v>
      </c>
      <c r="E8" s="31">
        <v>0</v>
      </c>
      <c r="F8" s="31">
        <v>0</v>
      </c>
      <c r="G8" s="31">
        <v>0</v>
      </c>
      <c r="H8" s="31">
        <v>0</v>
      </c>
      <c r="I8" s="31">
        <v>0</v>
      </c>
      <c r="J8" s="31"/>
      <c r="K8" s="31"/>
      <c r="L8" s="31"/>
      <c r="M8" s="31"/>
      <c r="N8" s="31"/>
      <c r="O8" s="31">
        <f t="shared" si="0"/>
        <v>0</v>
      </c>
    </row>
    <row r="9" spans="1:15" ht="30" customHeight="1" x14ac:dyDescent="0.3">
      <c r="A9" s="1"/>
      <c r="B9" s="10" t="s">
        <v>28</v>
      </c>
      <c r="C9" s="31">
        <v>0</v>
      </c>
      <c r="D9" s="31">
        <v>0</v>
      </c>
      <c r="E9" s="31">
        <v>0</v>
      </c>
      <c r="F9" s="31">
        <v>0</v>
      </c>
      <c r="G9" s="31">
        <v>0</v>
      </c>
      <c r="H9" s="31">
        <v>0</v>
      </c>
      <c r="I9" s="31">
        <v>0</v>
      </c>
      <c r="J9" s="31"/>
      <c r="K9" s="31"/>
      <c r="L9" s="31"/>
      <c r="M9" s="31"/>
      <c r="N9" s="31"/>
      <c r="O9" s="31">
        <f t="shared" si="0"/>
        <v>0</v>
      </c>
    </row>
    <row r="10" spans="1:15" ht="30" customHeight="1" x14ac:dyDescent="0.3">
      <c r="A10" s="1"/>
      <c r="B10" s="24" t="s">
        <v>29</v>
      </c>
      <c r="C10" s="31">
        <f>IF(SUM(C4:C9)=0,"",SUM(C4:C9))</f>
        <v>45000</v>
      </c>
      <c r="D10" s="31">
        <f t="shared" ref="D10:N10" si="1">IF(SUM(D4:D9)=0,"",SUM(D4:D9))</f>
        <v>57348</v>
      </c>
      <c r="E10" s="31">
        <f t="shared" si="1"/>
        <v>49612</v>
      </c>
      <c r="F10" s="31">
        <f t="shared" si="1"/>
        <v>18093</v>
      </c>
      <c r="G10" s="31">
        <f t="shared" si="1"/>
        <v>54463.31</v>
      </c>
      <c r="H10" s="31">
        <f t="shared" si="1"/>
        <v>58490.080000000002</v>
      </c>
      <c r="I10" s="31">
        <f t="shared" si="1"/>
        <v>60304.78</v>
      </c>
      <c r="J10" s="31">
        <f t="shared" si="1"/>
        <v>90300</v>
      </c>
      <c r="K10" s="31" t="str">
        <f t="shared" si="1"/>
        <v/>
      </c>
      <c r="L10" s="31" t="str">
        <f t="shared" si="1"/>
        <v/>
      </c>
      <c r="M10" s="31" t="str">
        <f t="shared" si="1"/>
        <v/>
      </c>
      <c r="N10" s="31" t="str">
        <f t="shared" si="1"/>
        <v/>
      </c>
      <c r="O10" s="31">
        <f>SUBTOTAL(109,Venit[DE LA ÎNCEPUTUL ANULUI PÂNĂ LA ZI])</f>
        <v>433611.17000000004</v>
      </c>
    </row>
    <row r="11" spans="1:15" ht="30" customHeight="1" x14ac:dyDescent="0.3">
      <c r="A11" s="1"/>
      <c r="B11" s="9" t="s">
        <v>30</v>
      </c>
      <c r="C11" s="31">
        <v>20000</v>
      </c>
      <c r="D11" s="31">
        <v>21000</v>
      </c>
      <c r="E11" s="31">
        <v>22050</v>
      </c>
      <c r="F11" s="31">
        <v>23152.5</v>
      </c>
      <c r="G11" s="31">
        <v>24310.13</v>
      </c>
      <c r="H11" s="31">
        <v>25525.63</v>
      </c>
      <c r="I11" s="31">
        <v>26801.91</v>
      </c>
      <c r="J11" s="31">
        <v>48654</v>
      </c>
      <c r="K11" s="31"/>
      <c r="L11" s="31"/>
      <c r="M11" s="31"/>
      <c r="N11" s="31"/>
      <c r="O11" s="31">
        <f t="shared" si="0"/>
        <v>211494.17</v>
      </c>
    </row>
    <row r="12" spans="1:15" ht="30" customHeight="1" x14ac:dyDescent="0.3">
      <c r="B12" s="3" t="s">
        <v>31</v>
      </c>
      <c r="C12" s="28">
        <f>IFERROR(C10-C11,"")</f>
        <v>25000</v>
      </c>
      <c r="D12" s="28">
        <f t="shared" ref="D12:O12" si="2">IFERROR(D10-D11,"")</f>
        <v>36348</v>
      </c>
      <c r="E12" s="28">
        <f t="shared" si="2"/>
        <v>27562</v>
      </c>
      <c r="F12" s="28">
        <f t="shared" si="2"/>
        <v>-5059.5</v>
      </c>
      <c r="G12" s="28">
        <f t="shared" si="2"/>
        <v>30153.179999999997</v>
      </c>
      <c r="H12" s="28">
        <f t="shared" si="2"/>
        <v>32964.449999999997</v>
      </c>
      <c r="I12" s="28">
        <f t="shared" si="2"/>
        <v>33502.869999999995</v>
      </c>
      <c r="J12" s="28">
        <f t="shared" si="2"/>
        <v>41646</v>
      </c>
      <c r="K12" s="28" t="str">
        <f t="shared" si="2"/>
        <v/>
      </c>
      <c r="L12" s="28" t="str">
        <f t="shared" si="2"/>
        <v/>
      </c>
      <c r="M12" s="28" t="str">
        <f t="shared" si="2"/>
        <v/>
      </c>
      <c r="N12" s="28" t="str">
        <f t="shared" si="2"/>
        <v/>
      </c>
      <c r="O12" s="28">
        <f t="shared" si="2"/>
        <v>222117.00000000003</v>
      </c>
    </row>
  </sheetData>
  <dataConsolidate/>
  <mergeCells count="3">
    <mergeCell ref="B1:B2"/>
    <mergeCell ref="C1:K1"/>
    <mergeCell ref="C2:K2"/>
  </mergeCells>
  <dataValidations count="9">
    <dataValidation allowBlank="1" showInputMessage="1" showErrorMessage="1" prompt="Introduceți veniturile din diferite surse în tabelul Venit din această foaie de lucru. Profitul brut este calculat automat" sqref="A1"/>
    <dataValidation allowBlank="1" showInputMessage="1" prompt="Titlul acestei foi de lucru se află în această celulă. Numele firmei se actualizează automat în celula de mai jos" sqref="C1:K1"/>
    <dataValidation allowBlank="1" showInputMessage="1" showErrorMessage="1" prompt="Introduceți venitul pentru această lună în această coloană, sub acest titlu" sqref="C3:N3"/>
    <dataValidation allowBlank="1" showInputMessage="1" showErrorMessage="1" prompt="Profitul brut se calculează automat în celulele de la dreapta" sqref="B12"/>
    <dataValidation allowBlank="1" showInputMessage="1" showErrorMessage="1" prompt="Introduceți costurile bunurilor vândute în celulele de la dreapta. Profitul brut se calculează automat pe rândul de mai jos" sqref="B11"/>
    <dataValidation allowBlank="1" showInputMessage="1" showErrorMessage="1" prompt="Suma la zi se calculează automat în această coloană, sub acest titlu. Profiturile brute se află sub tabelul de sub Costul bunurilor vândute" sqref="O3"/>
    <dataValidation allowBlank="1" showInputMessage="1" showErrorMessage="1" prompt="Introduceți sau particularizați elementele de venit în această coloană, sub acest titlu. Introduceți suma veniturilor sub fiecare lună de pe acest rând de la dreapta" sqref="B3"/>
    <dataValidation allowBlank="1" showInputMessage="1" showErrorMessage="1" prompt="Anul se actualizează automat în această celulă și numele firmei în celula C2" sqref="B1:B2"/>
    <dataValidation allowBlank="1" showInputMessage="1" showErrorMessage="1" prompt="Numele firmei se actualizează automat în această celulă. Introduceți detaliile despre venituri în tabelul de mai jos" sqref="C2:K2"/>
  </dataValidations>
  <printOptions horizontalCentered="1"/>
  <pageMargins left="0.25" right="0.25" top="0.75" bottom="0.75" header="0.3" footer="0.3"/>
  <pageSetup paperSize="9" scale="62" fitToHeight="0" orientation="landscape" r:id="rId1"/>
  <headerFooter differentFirst="1">
    <oddFooter>&amp;C&amp;K03+000Page &amp;P of &amp;N</oddFooter>
  </headerFooter>
  <ignoredErrors>
    <ignoredError sqref="O11 O4:O9" emptyCellReference="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O17"/>
  <sheetViews>
    <sheetView showGridLines="0" workbookViewId="0"/>
  </sheetViews>
  <sheetFormatPr defaultRowHeight="30" customHeight="1" x14ac:dyDescent="0.3"/>
  <cols>
    <col min="1" max="1" width="1.875" customWidth="1"/>
    <col min="2" max="2" width="41.5" customWidth="1"/>
    <col min="3" max="14" width="11.125" customWidth="1"/>
    <col min="15" max="15" width="37.125" customWidth="1"/>
    <col min="16" max="16" width="2.625" customWidth="1"/>
  </cols>
  <sheetData>
    <row r="1" spans="1:15" s="7" customFormat="1" ht="30" customHeight="1" x14ac:dyDescent="0.3">
      <c r="A1" s="1"/>
      <c r="B1" s="37" t="str">
        <f>'Profit și pierdere'!B1:B2</f>
        <v>AN</v>
      </c>
      <c r="C1" s="38" t="s">
        <v>48</v>
      </c>
      <c r="D1" s="38"/>
      <c r="E1" s="38"/>
      <c r="F1" s="38"/>
      <c r="G1" s="38"/>
      <c r="H1" s="38"/>
      <c r="I1" s="38"/>
      <c r="J1" s="38"/>
      <c r="K1" s="38"/>
      <c r="L1"/>
      <c r="M1"/>
      <c r="N1"/>
      <c r="O1"/>
    </row>
    <row r="2" spans="1:15" ht="65.099999999999994" customHeight="1" x14ac:dyDescent="0.3">
      <c r="A2" s="1"/>
      <c r="B2" s="37"/>
      <c r="C2" s="34" t="str">
        <f>'Profit și pierdere'!C2:K2</f>
        <v>NUME FIRMĂ</v>
      </c>
      <c r="D2" s="34"/>
      <c r="E2" s="34"/>
      <c r="F2" s="34"/>
      <c r="G2" s="34"/>
      <c r="H2" s="34"/>
      <c r="I2" s="34"/>
      <c r="J2" s="34"/>
      <c r="K2" s="34"/>
    </row>
    <row r="3" spans="1:15" ht="30" customHeight="1" x14ac:dyDescent="0.3">
      <c r="A3" s="4"/>
      <c r="B3" s="19" t="s">
        <v>33</v>
      </c>
      <c r="C3" s="22" t="s">
        <v>8</v>
      </c>
      <c r="D3" s="22" t="s">
        <v>9</v>
      </c>
      <c r="E3" s="22" t="s">
        <v>10</v>
      </c>
      <c r="F3" s="22" t="s">
        <v>11</v>
      </c>
      <c r="G3" s="22" t="s">
        <v>12</v>
      </c>
      <c r="H3" s="22" t="s">
        <v>13</v>
      </c>
      <c r="I3" s="22" t="s">
        <v>14</v>
      </c>
      <c r="J3" s="22" t="s">
        <v>15</v>
      </c>
      <c r="K3" s="22" t="s">
        <v>16</v>
      </c>
      <c r="L3" s="22" t="s">
        <v>18</v>
      </c>
      <c r="M3" s="22" t="s">
        <v>19</v>
      </c>
      <c r="N3" s="22" t="s">
        <v>20</v>
      </c>
      <c r="O3" s="22" t="s">
        <v>21</v>
      </c>
    </row>
    <row r="4" spans="1:15" ht="30" customHeight="1" x14ac:dyDescent="0.3">
      <c r="A4" s="1"/>
      <c r="B4" s="8" t="s">
        <v>34</v>
      </c>
      <c r="C4" s="31">
        <v>7500</v>
      </c>
      <c r="D4" s="31">
        <v>7875</v>
      </c>
      <c r="E4" s="31">
        <v>8268.75</v>
      </c>
      <c r="F4" s="31">
        <v>8682.19</v>
      </c>
      <c r="G4" s="31">
        <v>9116.2999999999993</v>
      </c>
      <c r="H4" s="31">
        <v>9572.11</v>
      </c>
      <c r="I4" s="31">
        <v>10050.719999999999</v>
      </c>
      <c r="J4" s="31"/>
      <c r="K4" s="31"/>
      <c r="L4" s="31"/>
      <c r="M4" s="31"/>
      <c r="N4" s="31"/>
      <c r="O4" s="32">
        <f t="shared" ref="O4:O16" si="0">SUM(C4:N4)</f>
        <v>61065.070000000007</v>
      </c>
    </row>
    <row r="5" spans="1:15" ht="30" customHeight="1" x14ac:dyDescent="0.3">
      <c r="A5" s="1"/>
      <c r="B5" s="8" t="s">
        <v>35</v>
      </c>
      <c r="C5" s="31">
        <v>500</v>
      </c>
      <c r="D5" s="31">
        <v>525</v>
      </c>
      <c r="E5" s="31">
        <v>551.25</v>
      </c>
      <c r="F5" s="31">
        <v>578.80999999999995</v>
      </c>
      <c r="G5" s="31">
        <v>607.75</v>
      </c>
      <c r="H5" s="31">
        <v>638.14</v>
      </c>
      <c r="I5" s="31">
        <v>670.05</v>
      </c>
      <c r="J5" s="31"/>
      <c r="K5" s="31"/>
      <c r="L5" s="31"/>
      <c r="M5" s="31"/>
      <c r="N5" s="31"/>
      <c r="O5" s="32">
        <f t="shared" si="0"/>
        <v>4071</v>
      </c>
    </row>
    <row r="6" spans="1:15" ht="30" customHeight="1" x14ac:dyDescent="0.3">
      <c r="A6" s="1"/>
      <c r="B6" s="8" t="s">
        <v>36</v>
      </c>
      <c r="C6" s="31">
        <v>1500</v>
      </c>
      <c r="D6" s="31">
        <v>1575</v>
      </c>
      <c r="E6" s="31">
        <v>1653.75</v>
      </c>
      <c r="F6" s="31">
        <v>1736.44</v>
      </c>
      <c r="G6" s="31">
        <v>1823.26</v>
      </c>
      <c r="H6" s="31">
        <v>1914.42</v>
      </c>
      <c r="I6" s="31">
        <v>2010.14</v>
      </c>
      <c r="J6" s="31"/>
      <c r="K6" s="31"/>
      <c r="L6" s="31"/>
      <c r="M6" s="31"/>
      <c r="N6" s="31"/>
      <c r="O6" s="32">
        <f>SUM(C6:N6)</f>
        <v>12213.01</v>
      </c>
    </row>
    <row r="7" spans="1:15" ht="30" customHeight="1" x14ac:dyDescent="0.3">
      <c r="A7" s="1"/>
      <c r="B7" s="8" t="s">
        <v>37</v>
      </c>
      <c r="C7" s="31">
        <v>475</v>
      </c>
      <c r="D7" s="31">
        <v>498.75</v>
      </c>
      <c r="E7" s="31">
        <v>523.69000000000005</v>
      </c>
      <c r="F7" s="31">
        <v>549.87</v>
      </c>
      <c r="G7" s="31">
        <v>577.37</v>
      </c>
      <c r="H7" s="31">
        <v>606.23</v>
      </c>
      <c r="I7" s="31">
        <v>636.54999999999995</v>
      </c>
      <c r="J7" s="31"/>
      <c r="K7" s="31"/>
      <c r="L7" s="31"/>
      <c r="M7" s="31"/>
      <c r="N7" s="31"/>
      <c r="O7" s="32">
        <f t="shared" si="0"/>
        <v>3867.46</v>
      </c>
    </row>
    <row r="8" spans="1:15" ht="30" customHeight="1" x14ac:dyDescent="0.3">
      <c r="A8" s="1"/>
      <c r="B8" s="8" t="s">
        <v>38</v>
      </c>
      <c r="C8" s="31">
        <v>123</v>
      </c>
      <c r="D8" s="31">
        <v>123</v>
      </c>
      <c r="E8" s="31">
        <v>123</v>
      </c>
      <c r="F8" s="31">
        <v>123</v>
      </c>
      <c r="G8" s="31">
        <v>123</v>
      </c>
      <c r="H8" s="31">
        <v>123</v>
      </c>
      <c r="I8" s="31">
        <v>123</v>
      </c>
      <c r="J8" s="31"/>
      <c r="K8" s="31"/>
      <c r="L8" s="31"/>
      <c r="M8" s="31"/>
      <c r="N8" s="31"/>
      <c r="O8" s="32">
        <f t="shared" si="0"/>
        <v>861</v>
      </c>
    </row>
    <row r="9" spans="1:15" ht="30" customHeight="1" x14ac:dyDescent="0.3">
      <c r="A9" s="1"/>
      <c r="B9" s="8" t="s">
        <v>39</v>
      </c>
      <c r="C9" s="31">
        <v>68</v>
      </c>
      <c r="D9" s="31">
        <v>68</v>
      </c>
      <c r="E9" s="31">
        <v>68</v>
      </c>
      <c r="F9" s="31">
        <v>68</v>
      </c>
      <c r="G9" s="31">
        <v>68</v>
      </c>
      <c r="H9" s="31">
        <v>68</v>
      </c>
      <c r="I9" s="31">
        <v>68</v>
      </c>
      <c r="J9" s="31"/>
      <c r="K9" s="31"/>
      <c r="L9" s="31"/>
      <c r="M9" s="31"/>
      <c r="N9" s="31"/>
      <c r="O9" s="32">
        <f t="shared" si="0"/>
        <v>476</v>
      </c>
    </row>
    <row r="10" spans="1:15" ht="30" customHeight="1" x14ac:dyDescent="0.3">
      <c r="A10" s="1"/>
      <c r="B10" s="8" t="s">
        <v>40</v>
      </c>
      <c r="C10" s="31">
        <v>125</v>
      </c>
      <c r="D10" s="31">
        <v>125</v>
      </c>
      <c r="E10" s="31">
        <v>125</v>
      </c>
      <c r="F10" s="31">
        <v>125</v>
      </c>
      <c r="G10" s="31">
        <v>125</v>
      </c>
      <c r="H10" s="31">
        <v>125</v>
      </c>
      <c r="I10" s="31">
        <v>125</v>
      </c>
      <c r="J10" s="31"/>
      <c r="K10" s="31"/>
      <c r="L10" s="31"/>
      <c r="M10" s="31"/>
      <c r="N10" s="31"/>
      <c r="O10" s="32">
        <f t="shared" si="0"/>
        <v>875</v>
      </c>
    </row>
    <row r="11" spans="1:15" ht="30" customHeight="1" x14ac:dyDescent="0.3">
      <c r="A11" s="1"/>
      <c r="B11" s="8" t="s">
        <v>41</v>
      </c>
      <c r="C11" s="31">
        <v>250</v>
      </c>
      <c r="D11" s="31">
        <v>262.5</v>
      </c>
      <c r="E11" s="31">
        <v>275.63</v>
      </c>
      <c r="F11" s="31">
        <v>289.41000000000003</v>
      </c>
      <c r="G11" s="31">
        <v>303.88</v>
      </c>
      <c r="H11" s="31">
        <v>319.07</v>
      </c>
      <c r="I11" s="31">
        <v>335.02</v>
      </c>
      <c r="J11" s="31"/>
      <c r="K11" s="31"/>
      <c r="L11" s="31"/>
      <c r="M11" s="31"/>
      <c r="N11" s="31"/>
      <c r="O11" s="32">
        <f>SUM(C11:N11)</f>
        <v>2035.51</v>
      </c>
    </row>
    <row r="12" spans="1:15" ht="30" customHeight="1" x14ac:dyDescent="0.3">
      <c r="A12" s="1"/>
      <c r="B12" s="8" t="s">
        <v>42</v>
      </c>
      <c r="C12" s="31">
        <v>100</v>
      </c>
      <c r="D12" s="31">
        <v>105</v>
      </c>
      <c r="E12" s="31">
        <v>110.25</v>
      </c>
      <c r="F12" s="31">
        <v>115.76</v>
      </c>
      <c r="G12" s="31">
        <v>121.55</v>
      </c>
      <c r="H12" s="31">
        <v>127.63</v>
      </c>
      <c r="I12" s="31">
        <v>134.01</v>
      </c>
      <c r="J12" s="31"/>
      <c r="K12" s="31"/>
      <c r="L12" s="31"/>
      <c r="M12" s="31"/>
      <c r="N12" s="31"/>
      <c r="O12" s="32">
        <f t="shared" si="0"/>
        <v>814.19999999999993</v>
      </c>
    </row>
    <row r="13" spans="1:15" ht="30" customHeight="1" x14ac:dyDescent="0.3">
      <c r="A13" s="1"/>
      <c r="B13" s="8" t="s">
        <v>43</v>
      </c>
      <c r="C13" s="31">
        <v>200</v>
      </c>
      <c r="D13" s="31">
        <v>210</v>
      </c>
      <c r="E13" s="31">
        <v>220.5</v>
      </c>
      <c r="F13" s="31">
        <v>231.53</v>
      </c>
      <c r="G13" s="31">
        <v>243.1</v>
      </c>
      <c r="H13" s="31">
        <v>255.26</v>
      </c>
      <c r="I13" s="31">
        <v>268.02</v>
      </c>
      <c r="J13" s="31"/>
      <c r="K13" s="31"/>
      <c r="L13" s="31"/>
      <c r="M13" s="31"/>
      <c r="N13" s="31"/>
      <c r="O13" s="32">
        <f t="shared" si="0"/>
        <v>1628.4099999999999</v>
      </c>
    </row>
    <row r="14" spans="1:15" ht="30" customHeight="1" x14ac:dyDescent="0.3">
      <c r="A14" s="1"/>
      <c r="B14" s="8" t="s">
        <v>44</v>
      </c>
      <c r="C14" s="31">
        <v>0</v>
      </c>
      <c r="D14" s="31">
        <v>0</v>
      </c>
      <c r="E14" s="31">
        <v>0</v>
      </c>
      <c r="F14" s="31">
        <v>0</v>
      </c>
      <c r="G14" s="31">
        <v>0</v>
      </c>
      <c r="H14" s="31">
        <v>0</v>
      </c>
      <c r="I14" s="31">
        <v>0</v>
      </c>
      <c r="J14" s="31"/>
      <c r="K14" s="31"/>
      <c r="L14" s="31"/>
      <c r="M14" s="31"/>
      <c r="N14" s="31"/>
      <c r="O14" s="32">
        <f t="shared" si="0"/>
        <v>0</v>
      </c>
    </row>
    <row r="15" spans="1:15" ht="30" customHeight="1" x14ac:dyDescent="0.3">
      <c r="A15" s="1"/>
      <c r="B15" s="8" t="s">
        <v>45</v>
      </c>
      <c r="C15" s="31">
        <v>0</v>
      </c>
      <c r="D15" s="31">
        <v>0</v>
      </c>
      <c r="E15" s="31">
        <v>0</v>
      </c>
      <c r="F15" s="31">
        <v>0</v>
      </c>
      <c r="G15" s="31">
        <v>0</v>
      </c>
      <c r="H15" s="31">
        <v>0</v>
      </c>
      <c r="I15" s="31">
        <v>0</v>
      </c>
      <c r="J15" s="31"/>
      <c r="K15" s="31"/>
      <c r="L15" s="31"/>
      <c r="M15" s="31"/>
      <c r="N15" s="31"/>
      <c r="O15" s="32">
        <f t="shared" si="0"/>
        <v>0</v>
      </c>
    </row>
    <row r="16" spans="1:15" ht="30" customHeight="1" x14ac:dyDescent="0.3">
      <c r="A16" s="1"/>
      <c r="B16" s="8" t="s">
        <v>46</v>
      </c>
      <c r="C16" s="31">
        <v>0</v>
      </c>
      <c r="D16" s="31">
        <v>0</v>
      </c>
      <c r="E16" s="31">
        <v>0</v>
      </c>
      <c r="F16" s="31">
        <v>0</v>
      </c>
      <c r="G16" s="31">
        <v>0</v>
      </c>
      <c r="H16" s="31">
        <v>0</v>
      </c>
      <c r="I16" s="31">
        <v>0</v>
      </c>
      <c r="J16" s="31"/>
      <c r="K16" s="31"/>
      <c r="L16" s="31"/>
      <c r="M16" s="31"/>
      <c r="N16" s="31"/>
      <c r="O16" s="32">
        <f t="shared" si="0"/>
        <v>0</v>
      </c>
    </row>
    <row r="17" spans="1:15" ht="30" customHeight="1" x14ac:dyDescent="0.3">
      <c r="A17" s="1"/>
      <c r="B17" s="23" t="s">
        <v>47</v>
      </c>
      <c r="C17" s="29">
        <f>IF(SUM(C4:C16)=0,"",SUM(C4:C16))</f>
        <v>10841</v>
      </c>
      <c r="D17" s="29">
        <f t="shared" ref="D17:N17" si="1">IF(SUM(D4:D16)=0,"",SUM(D4:D16))</f>
        <v>11367.25</v>
      </c>
      <c r="E17" s="29">
        <f t="shared" si="1"/>
        <v>11919.82</v>
      </c>
      <c r="F17" s="29">
        <f t="shared" si="1"/>
        <v>12500.010000000002</v>
      </c>
      <c r="G17" s="29">
        <f t="shared" si="1"/>
        <v>13109.21</v>
      </c>
      <c r="H17" s="29">
        <f t="shared" si="1"/>
        <v>13748.859999999999</v>
      </c>
      <c r="I17" s="29">
        <f t="shared" si="1"/>
        <v>14420.509999999998</v>
      </c>
      <c r="J17" s="29" t="str">
        <f t="shared" si="1"/>
        <v/>
      </c>
      <c r="K17" s="29" t="str">
        <f t="shared" si="1"/>
        <v/>
      </c>
      <c r="L17" s="29" t="str">
        <f t="shared" si="1"/>
        <v/>
      </c>
      <c r="M17" s="29" t="str">
        <f t="shared" si="1"/>
        <v/>
      </c>
      <c r="N17" s="29" t="str">
        <f t="shared" si="1"/>
        <v/>
      </c>
      <c r="O17" s="30">
        <f>SUBTOTAL(109,Cheltuieli[DE LA ÎNCEPUTUL ANULUI PÂNĂ LA ZI])</f>
        <v>87906.66</v>
      </c>
    </row>
  </sheetData>
  <dataConsolidate/>
  <mergeCells count="3">
    <mergeCell ref="B1:B2"/>
    <mergeCell ref="C1:K1"/>
    <mergeCell ref="C2:K2"/>
  </mergeCells>
  <dataValidations count="7">
    <dataValidation allowBlank="1" showInputMessage="1" showErrorMessage="1" prompt="Introduceți cheltuielile de exploatare pentru această lună în această coloană, sub acest titlu" sqref="C3:N3"/>
    <dataValidation allowBlank="1" showInputMessage="1" showErrorMessage="1" prompt="Suma la zi se calculează automat în această coloană, sub acest titlu. Totalul cheltuielilor de exploatare se află pe rândul de la sfârșitul tabelului" sqref="O3"/>
    <dataValidation allowBlank="1" showInputMessage="1" showErrorMessage="1" prompt="Introduceți sau particularizați elementele de Cheltuieli de exploatare în această coloană, sub acest titlu" sqref="B3"/>
    <dataValidation allowBlank="1" showInputMessage="1" prompt="Titlul acestei foi de lucru se află în această celulă. Numele firmei se actualizează automat în celula de mai jos" sqref="C1:K1"/>
    <dataValidation allowBlank="1" showInputMessage="1" showErrorMessage="1" prompt="Introduceți cheltuielile de exploatare în tabelul Cheltuieli din această foaie de lucru. Totalul este calculat automat" sqref="A1"/>
    <dataValidation allowBlank="1" showInputMessage="1" showErrorMessage="1" prompt="Anul se actualizează automat în această celulă și numele firmei în celula C2" sqref="B1:B2"/>
    <dataValidation allowBlank="1" showInputMessage="1" showErrorMessage="1" prompt="Numele firmei se actualizează automat în această celulă. Introduceți detalii despre cheltuieli în tabelul de mai jos" sqref="C2:K2"/>
  </dataValidations>
  <printOptions horizontalCentered="1"/>
  <pageMargins left="0.25" right="0.25" top="0.75" bottom="0.75" header="0.3" footer="0.3"/>
  <pageSetup paperSize="9" scale="62" fitToHeight="0" orientation="landscape" r:id="rId1"/>
  <headerFooter differentFirst="1">
    <oddFooter>&amp;C&amp;K03+000Page &amp;P of &amp;N</oddFooter>
  </headerFooter>
  <ignoredErrors>
    <ignoredError sqref="O4:O16" emptyCellReference="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3</vt:i4>
      </vt:variant>
      <vt:variant>
        <vt:lpstr>Zone denumite</vt:lpstr>
      </vt:variant>
      <vt:variant>
        <vt:i4>4</vt:i4>
      </vt:variant>
    </vt:vector>
  </HeadingPairs>
  <TitlesOfParts>
    <vt:vector size="7" baseType="lpstr">
      <vt:lpstr>Profit și pierdere</vt:lpstr>
      <vt:lpstr>Venit</vt:lpstr>
      <vt:lpstr>Cheltuieli de exploatare</vt:lpstr>
      <vt:lpstr>'Cheltuieli de exploatare'!Imprimare_titluri</vt:lpstr>
      <vt:lpstr>'Profit și pierdere'!Imprimare_titluri</vt:lpstr>
      <vt:lpstr>Venit!Imprimare_titluri</vt:lpstr>
      <vt:lpstr>VenitNet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tester</cp:lastModifiedBy>
  <dcterms:created xsi:type="dcterms:W3CDTF">2018-02-27T04:33:55Z</dcterms:created>
  <dcterms:modified xsi:type="dcterms:W3CDTF">2018-04-27T04:00:36Z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2018-02-27T04:33:58.1250501Z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