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ro-RO\"/>
    </mc:Choice>
  </mc:AlternateContent>
  <xr:revisionPtr revIDLastSave="0" documentId="13_ncr:1_{E36DDFE0-43BD-4E01-8459-9005EFEE299C}" xr6:coauthVersionLast="43" xr6:coauthVersionMax="43" xr10:uidLastSave="{00000000-0000-0000-0000-000000000000}"/>
  <bookViews>
    <workbookView xWindow="-120" yWindow="-120" windowWidth="28830" windowHeight="16110" tabRatio="926" xr2:uid="{00000000-000D-0000-FFFF-FFFF00000000}"/>
  </bookViews>
  <sheets>
    <sheet name="Monitor de greutate" sheetId="8" r:id="rId1"/>
    <sheet name="Monitor talie" sheetId="9" r:id="rId2"/>
    <sheet name="Monitor biceps" sheetId="10" r:id="rId3"/>
    <sheet name="Monitor șolduri" sheetId="7" r:id="rId4"/>
    <sheet name="Monitor coapse" sheetId="6" r:id="rId5"/>
    <sheet name="Jurnal de activități" sheetId="2" r:id="rId6"/>
    <sheet name="Jurnal de alimentație" sheetId="3" r:id="rId7"/>
  </sheets>
  <definedNames>
    <definedName name="AltTotal" localSheetId="2">'Monitor biceps'!TotalGeneral-SUM('Jurnal de activități'!$C$4:$C$7)</definedName>
    <definedName name="AltTotal" localSheetId="4">'Monitor coapse'!TotalGeneral-SUM('Jurnal de activități'!$C$4:$C$7)</definedName>
    <definedName name="AltTotal" localSheetId="0">'Monitor de greutate'!TotalGeneral-SUM('Jurnal de activități'!$C$4:$C$7)</definedName>
    <definedName name="AltTotal" localSheetId="3">'Monitor șolduri'!TotalGeneral-SUM('Jurnal de activități'!$C$4:$C$7)</definedName>
    <definedName name="AltTotal" localSheetId="1">'Monitor talie'!TotalGeneral-SUM('Jurnal de activități'!$C$4:$C$7)</definedName>
    <definedName name="AltTotal">TotalGeneral-SUM('Jurnal de activități'!$C$4:$C$7)</definedName>
    <definedName name="Categoria1">'Jurnal de activități'!$B$4</definedName>
    <definedName name="Categoria2">'Jurnal de activități'!$B$5</definedName>
    <definedName name="Categoria3">'Jurnal de activități'!$B$6</definedName>
    <definedName name="Categoria4">'Jurnal de activități'!$B$7</definedName>
    <definedName name="Categoria5">'Jurnal de activități'!$B$8</definedName>
    <definedName name="CăutareDate">'Jurnal de alimentație'!$D$5</definedName>
    <definedName name="EtichetăGreutate" localSheetId="0">'Monitor de greutate'!$B$12</definedName>
    <definedName name="EtichetăObiectiv1" localSheetId="0">'Monitor de greutate'!$B$13</definedName>
    <definedName name="EtichetăObiectiv2" localSheetId="0">'Monitor de greutate'!$B$14</definedName>
    <definedName name="EtichetăObiectiv3" localSheetId="0">'Monitor de greutate'!$B$15</definedName>
    <definedName name="EtichetăObiectiv4" localSheetId="0">'Monitor de greutate'!$B$16</definedName>
    <definedName name="GreutateCurentă" localSheetId="0">'Monitor de greutate'!$C$12</definedName>
    <definedName name="IMC">IF('Monitor de greutate'!$C$7="Anglo-saxon",IMCGreutate*703,IMCGreutate)</definedName>
    <definedName name="IMCGreutate">'Monitor de greutate'!GreutateCurentă/'Monitor de greutate'!IMCÎnălțime</definedName>
    <definedName name="IMCÎnălțime" localSheetId="0">'Monitor de greutate'!$C$6*'Monitor de greutate'!$C$6</definedName>
    <definedName name="_xlnm.Print_Titles" localSheetId="5">'Jurnal de activități'!$10:$10</definedName>
    <definedName name="_xlnm.Print_Titles" localSheetId="6">'Jurnal de alimentație'!$7:$7</definedName>
    <definedName name="_xlnm.Print_Titles" localSheetId="2">'Monitor biceps'!$3:$4</definedName>
    <definedName name="_xlnm.Print_Titles" localSheetId="4">'Monitor coapse'!$3:$4</definedName>
    <definedName name="_xlnm.Print_Titles" localSheetId="0">'Monitor de greutate'!$18:$19</definedName>
    <definedName name="_xlnm.Print_Titles" localSheetId="3">'Monitor șolduri'!$3:$4</definedName>
    <definedName name="_xlnm.Print_Titles" localSheetId="1">'Monitor talie'!$3:$4</definedName>
    <definedName name="Înălțime" localSheetId="0">'Monitor de greutate'!$C$6</definedName>
    <definedName name="Obiectiv1" localSheetId="0">'Monitor de greutate'!$D$13</definedName>
    <definedName name="Obiectiv2" localSheetId="0">'Monitor de greutate'!$D$14</definedName>
    <definedName name="Obiectiv3" localSheetId="0">'Monitor de greutate'!$D$15</definedName>
    <definedName name="Obiectiv4" localSheetId="0">'Monitor de greutate'!$D$16</definedName>
    <definedName name="ObiectivGreutate" localSheetId="0">'Monitor de greutate'!$D$12</definedName>
    <definedName name="Sex" localSheetId="0">'Monitor de greutate'!$C$4</definedName>
    <definedName name="Terminate">AND('Monitor de greutate'!$C$6&gt;0,'Monitor de greutate'!$C$12&gt;0)</definedName>
    <definedName name="TotalGeneral" localSheetId="2">SUM(JurnalDeActivități[DISTANȚA])</definedName>
    <definedName name="TotalGeneral" localSheetId="4">SUM(JurnalDeActivități[DISTANȚA])</definedName>
    <definedName name="TotalGeneral" localSheetId="0">SUM(JurnalDeActivități[DISTANȚA])</definedName>
    <definedName name="TotalGeneral" localSheetId="3">SUM(JurnalDeActivități[DISTANȚA])</definedName>
    <definedName name="TotalGeneral" localSheetId="1">SUM(JurnalDeActivități[DISTANȚA])</definedName>
    <definedName name="TotalGeneral">SUM(JurnalDeActivități[DISTANȚA])</definedName>
    <definedName name="UnitateDeMăsură" localSheetId="0">'Monitor de greutate'!$C$7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B3" i="6"/>
  <c r="B3" i="7"/>
  <c r="B3" i="10"/>
  <c r="B3" i="9"/>
  <c r="B18" i="8"/>
  <c r="B9" i="8"/>
  <c r="E10" i="8"/>
  <c r="E3"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C4" i="2"/>
  <c r="C5" i="2"/>
  <c r="C6" i="2"/>
  <c r="C7" i="2"/>
</calcChain>
</file>

<file path=xl/sharedStrings.xml><?xml version="1.0" encoding="utf-8"?>
<sst xmlns="http://schemas.openxmlformats.org/spreadsheetml/2006/main" count="110" uniqueCount="73">
  <si>
    <t>PLAN DE FITNESS</t>
  </si>
  <si>
    <t>DESPRE MINE:</t>
  </si>
  <si>
    <t>Sex:</t>
  </si>
  <si>
    <t>Vârsta:</t>
  </si>
  <si>
    <t>Înălțime:</t>
  </si>
  <si>
    <t>Unitate:</t>
  </si>
  <si>
    <t>IMC:</t>
  </si>
  <si>
    <t>STATISTICA INȚIALĂ:</t>
  </si>
  <si>
    <t>Tip</t>
  </si>
  <si>
    <t>Greutate</t>
  </si>
  <si>
    <t>Talie</t>
  </si>
  <si>
    <t>Biceps</t>
  </si>
  <si>
    <t>Șolduri</t>
  </si>
  <si>
    <t>Coapse</t>
  </si>
  <si>
    <t>Data</t>
  </si>
  <si>
    <t>Femeie</t>
  </si>
  <si>
    <t>Anglo-saxon</t>
  </si>
  <si>
    <t>Curent</t>
  </si>
  <si>
    <t>Timp</t>
  </si>
  <si>
    <t>Obiectiv</t>
  </si>
  <si>
    <t>Diagrama cu linii pentru urmărirea progresului fiecărui început stat, inclusiv șolduri, talie, coapse și biceps este în această celulă.</t>
  </si>
  <si>
    <t>Diagrama arie pentru urmărirea progresului de greutate este în această celulă.</t>
  </si>
  <si>
    <t>Silueta unei persoane în diverse poziții de exercițiu este în această celulă.</t>
  </si>
  <si>
    <t>Dată</t>
  </si>
  <si>
    <t>Dimensiune</t>
  </si>
  <si>
    <t>JURNAL DE ACTIVITĂȚI</t>
  </si>
  <si>
    <t>ACTIVITĂȚI</t>
  </si>
  <si>
    <t>Mers cu bicicleta</t>
  </si>
  <si>
    <t>Alergat</t>
  </si>
  <si>
    <t>Mers pe jos</t>
  </si>
  <si>
    <t>Înot</t>
  </si>
  <si>
    <t>Altele</t>
  </si>
  <si>
    <t>DATA</t>
  </si>
  <si>
    <t>TOTAL</t>
  </si>
  <si>
    <t>ACTIVITATE</t>
  </si>
  <si>
    <t>UNITATE</t>
  </si>
  <si>
    <t>Mile</t>
  </si>
  <si>
    <t>Pași</t>
  </si>
  <si>
    <t>Metri</t>
  </si>
  <si>
    <t>ORA DE ÎNCEPUT</t>
  </si>
  <si>
    <t>DURATA</t>
  </si>
  <si>
    <t>DISTANȚA</t>
  </si>
  <si>
    <t>CALORII</t>
  </si>
  <si>
    <t>NOTĂ</t>
  </si>
  <si>
    <t>Cald și umed</t>
  </si>
  <si>
    <t xml:space="preserve">       </t>
  </si>
  <si>
    <t>JURNAL DE ALIMENTAȚIE</t>
  </si>
  <si>
    <t>OBIECTIVELE MELE NUTRIȚIONALE</t>
  </si>
  <si>
    <t>MASA</t>
  </si>
  <si>
    <t>Mic dejun</t>
  </si>
  <si>
    <t>Gustare</t>
  </si>
  <si>
    <t>Prânz</t>
  </si>
  <si>
    <t>Cină</t>
  </si>
  <si>
    <t xml:space="preserve">Consum zilnic: </t>
  </si>
  <si>
    <t>ALIMENT</t>
  </si>
  <si>
    <t>Iaurt grecesc</t>
  </si>
  <si>
    <t>Măr</t>
  </si>
  <si>
    <t>Lipie cu salată pico și mango</t>
  </si>
  <si>
    <t>Taco cu creveți (2)</t>
  </si>
  <si>
    <t>Nuci crude</t>
  </si>
  <si>
    <t>Fulgi de ovăz</t>
  </si>
  <si>
    <t>Portocală</t>
  </si>
  <si>
    <t>Zucchini cu pesto</t>
  </si>
  <si>
    <t>Cod la cuptor</t>
  </si>
  <si>
    <t>Mix de legume la grătar</t>
  </si>
  <si>
    <t>Înghețată</t>
  </si>
  <si>
    <t>GRĂSIMI</t>
  </si>
  <si>
    <t>COLESTEROL</t>
  </si>
  <si>
    <t>SODIU</t>
  </si>
  <si>
    <t>CARBOHIDRAȚI</t>
  </si>
  <si>
    <t>PROTEINE</t>
  </si>
  <si>
    <t>ZAHĂR</t>
  </si>
  <si>
    <t>FIBRE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</si>
</sst>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77" formatCode="h:mm;@"/>
    <numFmt numFmtId="180" formatCode="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6">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14" fontId="14" fillId="0" borderId="0" xfId="0" applyNumberFormat="1" applyFont="1" applyAlignment="1">
      <alignment horizontal="left" vertical="center" indent="13"/>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xf>
    <xf numFmtId="0" fontId="15" fillId="0" borderId="0" xfId="1" applyFont="1" applyAlignment="1">
      <alignment vertical="center"/>
    </xf>
    <xf numFmtId="177" fontId="0" fillId="0" borderId="0" xfId="0" applyNumberFormat="1">
      <alignment vertical="center" wrapText="1"/>
    </xf>
    <xf numFmtId="177" fontId="0" fillId="0" borderId="0" xfId="0" applyNumberFormat="1" applyFont="1">
      <alignment vertical="center" wrapText="1"/>
    </xf>
    <xf numFmtId="0" fontId="3" fillId="2" borderId="0" xfId="0" applyNumberFormat="1" applyFont="1" applyFill="1">
      <alignment vertical="center" wrapText="1"/>
    </xf>
    <xf numFmtId="14" fontId="0" fillId="0" borderId="0" xfId="0" applyNumberFormat="1" applyFont="1" applyAlignment="1">
      <alignment horizontal="right" vertical="center" wrapText="1" indent="2"/>
    </xf>
    <xf numFmtId="0" fontId="0" fillId="0" borderId="0" xfId="0" applyFont="1" applyAlignment="1">
      <alignment horizontal="left" vertical="center"/>
    </xf>
    <xf numFmtId="177" fontId="0" fillId="0" borderId="0" xfId="0" applyNumberFormat="1" applyFont="1" applyAlignment="1">
      <alignment horizontal="right" vertical="center" indent="1"/>
    </xf>
    <xf numFmtId="180" fontId="0" fillId="0" borderId="0" xfId="0" applyNumberFormat="1" applyFont="1" applyAlignment="1">
      <alignment horizontal="right" vertical="center" wrapText="1" indent="1"/>
    </xf>
    <xf numFmtId="0" fontId="0" fillId="0" borderId="0" xfId="0" applyFont="1" applyAlignment="1">
      <alignment horizontal="right" vertical="center" indent="1"/>
    </xf>
    <xf numFmtId="0" fontId="0" fillId="0" borderId="0" xfId="0" applyFont="1" applyAlignment="1">
      <alignmen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3" builtinId="26" customBuiltin="1"/>
    <cellStyle name="Calcul" xfId="18" builtinId="22" customBuiltin="1"/>
    <cellStyle name="Celulă legată" xfId="19" builtinId="24" customBuiltin="1"/>
    <cellStyle name="Eronat" xfId="14" builtinId="27" customBuiltin="1"/>
    <cellStyle name="Ieșire" xfId="17" builtinId="21" customBuiltin="1"/>
    <cellStyle name="Intrare" xfId="16" builtinId="20" customBuiltin="1"/>
    <cellStyle name="Monedă" xfId="6" builtinId="4" customBuiltin="1"/>
    <cellStyle name="Monedă [0]" xfId="7" builtinId="7" customBuiltin="1"/>
    <cellStyle name="Neutru" xfId="15" builtinId="28" customBuiltin="1"/>
    <cellStyle name="Normal" xfId="0" builtinId="0" customBuiltin="1"/>
    <cellStyle name="Notă" xfId="10" builtinId="10" customBuiltin="1"/>
    <cellStyle name="Procent" xfId="8" builtinId="5" customBuiltin="1"/>
    <cellStyle name="Text avertisment" xfId="21" builtinId="11" customBuiltin="1"/>
    <cellStyle name="Text explicativ" xfId="11" builtinId="53" customBuiltin="1"/>
    <cellStyle name="Titlu" xfId="1" builtinId="15" customBuiltin="1"/>
    <cellStyle name="Titlu 1" xfId="2" builtinId="16" customBuiltin="1"/>
    <cellStyle name="Titlu 2" xfId="3" builtinId="17" customBuiltin="1"/>
    <cellStyle name="Titlu 3" xfId="9" builtinId="18" customBuiltin="1"/>
    <cellStyle name="Titlu 4" xfId="12" builtinId="19" customBuiltin="1"/>
    <cellStyle name="Total" xfId="22" builtinId="25" customBuiltin="1"/>
    <cellStyle name="Verificare celulă" xfId="20" builtinId="23" customBuiltin="1"/>
    <cellStyle name="Virgulă" xfId="4" builtinId="3" customBuiltin="1"/>
    <cellStyle name="Virgulă [0]" xfId="5" builtinId="6" customBuiltin="1"/>
  </cellStyles>
  <dxfs count="60">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right" vertical="center" textRotation="0" wrapText="0" indent="1" justifyLastLine="0" shrinkToFit="0" readingOrder="0"/>
    </dxf>
    <dxf>
      <font>
        <strike val="0"/>
        <outline val="0"/>
        <shadow val="0"/>
        <u val="none"/>
        <vertAlign val="baseline"/>
        <sz val="11"/>
        <color theme="3"/>
        <name val="Calibri"/>
        <family val="2"/>
        <scheme val="minor"/>
      </font>
    </dxf>
    <dxf>
      <font>
        <strike val="0"/>
        <outline val="0"/>
        <shadow val="0"/>
        <u val="none"/>
        <vertAlign val="baseline"/>
        <sz val="11"/>
        <color theme="3"/>
        <name val="Calibri"/>
        <family val="2"/>
        <scheme val="minor"/>
      </font>
      <alignment horizontal="general" vertical="center" textRotation="0" wrapText="0" indent="0"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80" formatCode="h:mm"/>
      <alignment horizontal="right" vertical="center" textRotation="0" wrapText="1" indent="1" justifyLastLine="0" shrinkToFit="0" readingOrder="0"/>
    </dxf>
    <dxf>
      <font>
        <strike val="0"/>
        <outline val="0"/>
        <shadow val="0"/>
        <u val="none"/>
        <vertAlign val="baseline"/>
        <sz val="11"/>
        <color theme="3"/>
        <name val="Calibri"/>
        <family val="2"/>
        <scheme val="minor"/>
      </font>
      <numFmt numFmtId="177" formatCode="h:mm;@"/>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left" vertical="center" textRotation="0" wrapText="0" indent="0" justifyLastLine="0" shrinkToFit="0" readingOrder="0"/>
    </dxf>
    <dxf>
      <font>
        <strike val="0"/>
        <outline val="0"/>
        <shadow val="0"/>
        <u val="none"/>
        <vertAlign val="baseline"/>
        <sz val="11"/>
        <color theme="3"/>
        <name val="Calibri"/>
        <family val="2"/>
        <scheme val="minor"/>
      </font>
      <numFmt numFmtId="19" formatCode="dd/mm/yyyy"/>
      <alignment horizontal="right" vertical="center" textRotation="0" wrapText="1" indent="2" justifyLastLine="0" shrinkToFit="0" readingOrder="0"/>
    </dxf>
    <dxf>
      <font>
        <color rgb="FFFF0000"/>
      </font>
    </dxf>
    <dxf>
      <font>
        <b/>
        <i val="0"/>
      </font>
    </dxf>
    <dxf>
      <font>
        <b/>
        <i val="0"/>
      </font>
    </dxf>
    <dxf>
      <font>
        <b/>
        <i val="0"/>
        <color theme="3"/>
      </font>
    </dxf>
    <dxf>
      <font>
        <b/>
        <i val="0"/>
      </font>
    </dxf>
    <dxf>
      <font>
        <color rgb="FFFF0000"/>
      </font>
    </dxf>
    <dxf>
      <font>
        <b/>
        <i val="0"/>
      </font>
    </dxf>
    <dxf>
      <numFmt numFmtId="168" formatCode="0.0"/>
    </dxf>
    <dxf>
      <numFmt numFmtId="168" formatCode="0.0"/>
    </dxf>
    <dxf>
      <numFmt numFmtId="177" formatCode="h:mm;@"/>
    </dxf>
    <dxf>
      <numFmt numFmtId="19" formatCode="dd/mm/yyyy"/>
    </dxf>
    <dxf>
      <numFmt numFmtId="168" formatCode="0.0"/>
    </dxf>
    <dxf>
      <numFmt numFmtId="168" formatCode="0.0"/>
    </dxf>
    <dxf>
      <numFmt numFmtId="177" formatCode="h:mm;@"/>
    </dxf>
    <dxf>
      <numFmt numFmtId="19" formatCode="dd/mm/yyyy"/>
    </dxf>
    <dxf>
      <numFmt numFmtId="168" formatCode="0.0"/>
    </dxf>
    <dxf>
      <numFmt numFmtId="168" formatCode="0.0"/>
    </dxf>
    <dxf>
      <numFmt numFmtId="168" formatCode="0.0"/>
    </dxf>
    <dxf>
      <numFmt numFmtId="177" formatCode="h:mm;@"/>
    </dxf>
    <dxf>
      <numFmt numFmtId="19" formatCode="dd/mm/yyyy"/>
    </dxf>
    <dxf>
      <numFmt numFmtId="168" formatCode="0.0"/>
    </dxf>
    <dxf>
      <numFmt numFmtId="177" formatCode="h:mm;@"/>
    </dxf>
    <dxf>
      <numFmt numFmtId="19" formatCode="dd/mm/yyyy"/>
    </dxf>
    <dxf>
      <numFmt numFmtId="168" formatCode="0.0"/>
    </dxf>
    <dxf>
      <numFmt numFmtId="168" formatCode="0.0"/>
    </dxf>
    <dxf>
      <numFmt numFmtId="177" formatCode="h:mm;@"/>
    </dxf>
    <dxf>
      <numFmt numFmtId="19" formatCode="dd/mm/yyyy"/>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font>
        <b/>
        <i val="0"/>
        <strike val="0"/>
        <condense val="0"/>
        <extend val="0"/>
        <outline val="0"/>
        <shadow val="0"/>
        <u val="none"/>
        <vertAlign val="baseline"/>
        <sz val="10"/>
        <color theme="3"/>
        <name val="Calibri"/>
        <scheme val="minor"/>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Plan de fitness" pivot="0" count="2" xr9:uid="{00000000-0011-0000-FFFF-FFFF00000000}">
      <tableStyleElement type="wholeTable" dxfId="59"/>
      <tableStyleElement type="headerRow"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'Monitor de greutate'!$B$13</c:f>
              <c:strCache>
                <c:ptCount val="1"/>
                <c:pt idx="0">
                  <c:v>Talie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'Monitor talie'!$D$5:$D$8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'Monitor de greutate'!$B$14</c:f>
              <c:strCache>
                <c:ptCount val="1"/>
                <c:pt idx="0">
                  <c:v>Biceps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'Monitor biceps'!$D$5:$D$9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'Monitor de greutate'!$B$15</c:f>
              <c:strCache>
                <c:ptCount val="1"/>
                <c:pt idx="0">
                  <c:v>Șolduri</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'Monitor șolduri'!$D$5:$D$7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'Monitor de greutate'!$B$16</c:f>
              <c:strCache>
                <c:ptCount val="1"/>
                <c:pt idx="0">
                  <c:v>Coapse</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'Monitor coapse'!$D$5:$D$11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ro-R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'Monitor de greutate'!$B$12</c:f>
              <c:strCache>
                <c:ptCount val="1"/>
                <c:pt idx="0">
                  <c:v>Greutate</c:v>
                </c:pt>
              </c:strCache>
            </c:strRef>
          </c:tx>
          <c:spPr>
            <a:solidFill>
              <a:schemeClr val="accent1">
                <a:shade val="76000"/>
              </a:schemeClr>
            </a:solidFill>
            <a:ln>
              <a:noFill/>
            </a:ln>
            <a:effectLst/>
          </c:spPr>
          <c:val>
            <c:numRef>
              <c:f>'Monitor de greutate'!$D$20:$D$25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17</xdr:col>
      <xdr:colOff>323850</xdr:colOff>
      <xdr:row>8</xdr:row>
      <xdr:rowOff>238125</xdr:rowOff>
    </xdr:to>
    <xdr:graphicFrame macro="">
      <xdr:nvGraphicFramePr>
        <xdr:cNvPr id="2" name="DimensiuneCorporală" descr="Diagrama cu linii pentru urmărirea progresului fiecărei statistică de început, inclusiv șolduri, talie, coapse și bicep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17</xdr:col>
      <xdr:colOff>400050</xdr:colOff>
      <xdr:row>16</xdr:row>
      <xdr:rowOff>209550</xdr:rowOff>
    </xdr:to>
    <xdr:graphicFrame macro="">
      <xdr:nvGraphicFramePr>
        <xdr:cNvPr id="3" name="Greutate" descr="Diagrama arie pentru urmărirea progresului de greutate">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1257300</xdr:colOff>
      <xdr:row>0</xdr:row>
      <xdr:rowOff>133350</xdr:rowOff>
    </xdr:from>
    <xdr:to>
      <xdr:col>17</xdr:col>
      <xdr:colOff>288417</xdr:colOff>
      <xdr:row>0</xdr:row>
      <xdr:rowOff>712834</xdr:rowOff>
    </xdr:to>
    <xdr:pic>
      <xdr:nvPicPr>
        <xdr:cNvPr id="4" name="Imagine 3" descr="Silueta unei persoane în diverse poziții de exercițiu">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767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ine 3" descr="Silueta unei persoane în diverse poziții de exercițiu">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ine 3" descr="Silueta unei persoane în diverse poziții de exercițiu">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ine 3" descr="Silueta unei persoane în diverse poziții de exercițiu">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ine 3" descr="Silueta unei persoane în diverse poziții de exercițiu">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Imagine 2" descr="Silueta unei persoane în diverse poziții de exercițiu">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1905000</xdr:colOff>
      <xdr:row>0</xdr:row>
      <xdr:rowOff>133350</xdr:rowOff>
    </xdr:from>
    <xdr:to>
      <xdr:col>11</xdr:col>
      <xdr:colOff>2667</xdr:colOff>
      <xdr:row>0</xdr:row>
      <xdr:rowOff>712834</xdr:rowOff>
    </xdr:to>
    <xdr:pic>
      <xdr:nvPicPr>
        <xdr:cNvPr id="3" name="Imagine 2" descr="Silueta unei persoane în diverse poziții de exercițiu">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MonitorGreutate" displayName="MonitorGreutate" ref="B19:D25">
  <autoFilter ref="B19:D25" xr:uid="{00000000-0009-0000-0100-00001D000000}"/>
  <tableColumns count="3">
    <tableColumn id="1" xr3:uid="{00000000-0010-0000-0000-000001000000}" name="Data" totalsRowLabel="Total" dataDxfId="38">
      <calculatedColumnFormula>TODAY()+30+ROW()</calculatedColumnFormula>
    </tableColumn>
    <tableColumn id="3" xr3:uid="{00000000-0010-0000-0000-000003000000}" name="Timp" dataDxfId="37"/>
    <tableColumn id="2" xr3:uid="{00000000-0010-0000-0000-000002000000}" name="Greutate" totalsRowFunction="sum" dataDxfId="36" totalsRowDxfId="35"/>
  </tableColumns>
  <tableStyleInfo name="Plan de fitness" showFirstColumn="0" showLastColumn="0" showRowStripes="1" showColumnStripes="0"/>
  <extLst>
    <ext xmlns:x14="http://schemas.microsoft.com/office/spreadsheetml/2009/9/main" uri="{504A1905-F514-4f6f-8877-14C23A59335A}">
      <x14:table altTextSummary="Introduceți data, ora și greutatea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MonitorTalie" displayName="MonitorTalie" ref="B4:D8">
  <autoFilter ref="B4:D8" xr:uid="{00000000-0009-0000-0100-000021000000}"/>
  <tableColumns count="3">
    <tableColumn id="1" xr3:uid="{00000000-0010-0000-0100-000001000000}" name="Dată" totalsRowLabel="Total" dataDxfId="34">
      <calculatedColumnFormula>TODAY()+30+ROW()</calculatedColumnFormula>
    </tableColumn>
    <tableColumn id="3" xr3:uid="{00000000-0010-0000-0100-000003000000}" name="Timp" dataDxfId="33"/>
    <tableColumn id="2" xr3:uid="{00000000-0010-0000-0100-000002000000}" name="Dimensiune" totalsRowFunction="sum" dataDxfId="32" totalsRowDxfId="27"/>
  </tableColumns>
  <tableStyleInfo name="Plan de fitness" showFirstColumn="0" showLastColumn="0" showRowStripes="1" showColumnStripes="0"/>
  <extLst>
    <ext xmlns:x14="http://schemas.microsoft.com/office/spreadsheetml/2009/9/main" uri="{504A1905-F514-4f6f-8877-14C23A59335A}">
      <x14:table altTextSummary="Introduceți data, ora și talia în acest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MonitorBiceps" displayName="MonitorBiceps" ref="B4:D9">
  <autoFilter ref="B4:D9" xr:uid="{00000000-0009-0000-0100-000028000000}"/>
  <tableColumns count="3">
    <tableColumn id="1" xr3:uid="{00000000-0010-0000-0200-000001000000}" name="Dată" totalsRowLabel="Total" dataDxfId="31">
      <calculatedColumnFormula>TODAY()+30+ROW()</calculatedColumnFormula>
    </tableColumn>
    <tableColumn id="3" xr3:uid="{00000000-0010-0000-0200-000003000000}" name="Timp" dataDxfId="30"/>
    <tableColumn id="2" xr3:uid="{00000000-0010-0000-0200-000002000000}" name="Dimensiune" totalsRowFunction="sum" dataDxfId="29" totalsRowDxfId="28"/>
  </tableColumns>
  <tableStyleInfo name="Plan de fitness" showFirstColumn="0" showLastColumn="0" showRowStripes="1" showColumnStripes="0"/>
  <extLst>
    <ext xmlns:x14="http://schemas.microsoft.com/office/spreadsheetml/2009/9/main" uri="{504A1905-F514-4f6f-8877-14C23A59335A}">
      <x14:table altTextSummary="Introduceți data, ora și talia în acest tabe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MonitorȘolduri" displayName="MonitorȘolduri" ref="B4:D7">
  <autoFilter ref="B4:D7" xr:uid="{00000000-0009-0000-0100-00001A000000}"/>
  <tableColumns count="3">
    <tableColumn id="1" xr3:uid="{00000000-0010-0000-0300-000001000000}" name="Dată" totalsRowLabel="Total" dataDxfId="26">
      <calculatedColumnFormula>TODAY()+30+ROW()</calculatedColumnFormula>
    </tableColumn>
    <tableColumn id="3" xr3:uid="{00000000-0010-0000-0300-000003000000}" name="Timp" dataDxfId="25"/>
    <tableColumn id="2" xr3:uid="{00000000-0010-0000-0300-000002000000}" name="Dimensiune" totalsRowFunction="sum" dataDxfId="24" totalsRowDxfId="23"/>
  </tableColumns>
  <tableStyleInfo name="Plan de fitness" showFirstColumn="0" showLastColumn="0" showRowStripes="1" showColumnStripes="0"/>
  <extLst>
    <ext xmlns:x14="http://schemas.microsoft.com/office/spreadsheetml/2009/9/main" uri="{504A1905-F514-4f6f-8877-14C23A59335A}">
      <x14:table altTextSummary="Introduceți data, ora și talia în acest tabe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MonitorCoapse" displayName="MonitorCoapse" ref="B4:D11">
  <autoFilter ref="B4:D11" xr:uid="{00000000-0009-0000-0100-000016000000}"/>
  <tableColumns count="3">
    <tableColumn id="1" xr3:uid="{00000000-0010-0000-0400-000001000000}" name="Dată" totalsRowLabel="Total" dataDxfId="22">
      <calculatedColumnFormula>TODAY()+30+ROW()</calculatedColumnFormula>
    </tableColumn>
    <tableColumn id="3" xr3:uid="{00000000-0010-0000-0400-000003000000}" name="Timp" dataDxfId="21"/>
    <tableColumn id="2" xr3:uid="{00000000-0010-0000-0400-000002000000}" name="Dimensiune" totalsRowFunction="sum" dataDxfId="20" totalsRowDxfId="19"/>
  </tableColumns>
  <tableStyleInfo name="Plan de fitness" showFirstColumn="0" showLastColumn="0" showRowStripes="1" showColumnStripes="0"/>
  <extLst>
    <ext xmlns:x14="http://schemas.microsoft.com/office/spreadsheetml/2009/9/main" uri="{504A1905-F514-4f6f-8877-14C23A59335A}">
      <x14:table altTextSummary="Introduceți data, ora și talia în acest tabe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rnalDeActivități" displayName="JurnalDeActivități" ref="B10:H15" dataDxfId="4">
  <autoFilter ref="B10:H15" xr:uid="{00000000-0009-0000-0100-000007000000}"/>
  <tableColumns count="7">
    <tableColumn id="1" xr3:uid="{00000000-0010-0000-0500-000001000000}" name="DATA" totalsRowLabel="TOTAL" dataDxfId="11" totalsRowDxfId="57"/>
    <tableColumn id="2" xr3:uid="{00000000-0010-0000-0500-000002000000}" name="ACTIVITATE" dataDxfId="10"/>
    <tableColumn id="9" xr3:uid="{00000000-0010-0000-0500-000009000000}" name="ORA DE ÎNCEPUT" dataDxfId="9" totalsRowDxfId="56"/>
    <tableColumn id="10" xr3:uid="{00000000-0010-0000-0500-00000A000000}" name="DURATA" dataDxfId="8" totalsRowDxfId="55"/>
    <tableColumn id="3" xr3:uid="{00000000-0010-0000-0500-000003000000}" name="DISTANȚA" totalsRowFunction="sum" dataDxfId="7"/>
    <tableColumn id="5" xr3:uid="{00000000-0010-0000-0500-000005000000}" name="CALORII" totalsRowFunction="sum" dataDxfId="6" totalsRowDxfId="54"/>
    <tableColumn id="7" xr3:uid="{00000000-0010-0000-0500-000007000000}" name="NOTĂ" totalsRowFunction="count" dataDxfId="5"/>
  </tableColumns>
  <tableStyleInfo name="Plan de fitness" showFirstColumn="0" showLastColumn="0" showRowStripes="1" showColumnStripes="0"/>
  <extLst>
    <ext xmlns:x14="http://schemas.microsoft.com/office/spreadsheetml/2009/9/main" uri="{504A1905-F514-4f6f-8877-14C23A59335A}">
      <x14:table altTextSummary="Introduceți data, ora de început, durata, distanța, caloriile și notele, apoi selectați Activitate în acest tabel_x000d__x000a_Imagine: Silueta unei persoane în diverse poziții de exerciți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rnalDeAlimentație" displayName="JurnalDeAlimentație" ref="B7:L18">
  <autoFilter ref="B7:L18" xr:uid="{00000000-0009-0000-0100-000008000000}"/>
  <tableColumns count="11">
    <tableColumn id="4" xr3:uid="{00000000-0010-0000-0600-000004000000}" name="DATA" totalsRowLabel="Totals" dataDxfId="3"/>
    <tableColumn id="1" xr3:uid="{00000000-0010-0000-0600-000001000000}" name="MASA" dataDxfId="2"/>
    <tableColumn id="2" xr3:uid="{00000000-0010-0000-0600-000002000000}" name="ALIMENT" dataDxfId="0"/>
    <tableColumn id="3" xr3:uid="{00000000-0010-0000-0600-000003000000}" name="CALORII" totalsRowFunction="sum" dataDxfId="1" totalsRowDxfId="53"/>
    <tableColumn id="5" xr3:uid="{00000000-0010-0000-0600-000005000000}" name="GRĂSIMI" totalsRowFunction="sum" dataDxfId="52" totalsRowDxfId="51"/>
    <tableColumn id="6" xr3:uid="{00000000-0010-0000-0600-000006000000}" name="COLESTEROL" totalsRowFunction="sum" dataDxfId="50" totalsRowDxfId="49"/>
    <tableColumn id="7" xr3:uid="{00000000-0010-0000-0600-000007000000}" name="SODIU" totalsRowFunction="sum" dataDxfId="48" totalsRowDxfId="47"/>
    <tableColumn id="8" xr3:uid="{00000000-0010-0000-0600-000008000000}" name="CARBOHIDRAȚI" totalsRowFunction="sum" dataDxfId="46" totalsRowDxfId="45"/>
    <tableColumn id="9" xr3:uid="{00000000-0010-0000-0600-000009000000}" name="PROTEINE" totalsRowFunction="sum" dataDxfId="44" totalsRowDxfId="43"/>
    <tableColumn id="12" xr3:uid="{00000000-0010-0000-0600-00000C000000}" name="ZAHĂR" totalsRowFunction="sum" dataDxfId="42" totalsRowDxfId="41"/>
    <tableColumn id="13" xr3:uid="{00000000-0010-0000-0600-00000D000000}" name="FIBRE" totalsRowFunction="sum" dataDxfId="40" totalsRowDxfId="39"/>
  </tableColumns>
  <tableStyleInfo name="Plan de fitness" showFirstColumn="0" showLastColumn="0" showRowStripes="1" showColumnStripes="0"/>
  <extLst>
    <ext xmlns:x14="http://schemas.microsoft.com/office/spreadsheetml/2009/9/main" uri="{504A1905-F514-4f6f-8877-14C23A59335A}">
      <x14:table altTextSummary=" Introduceți data, tipul mesei și alimentele în acest tabel. Particularizați titlurile tabelului pentru a urmări cerințele nutriționale specifice"/>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2" width="16.42578125" style="6" customWidth="1"/>
    <col min="3" max="3" width="15.140625" style="6" customWidth="1"/>
    <col min="4" max="4" width="14" style="6" customWidth="1"/>
    <col min="5" max="5" width="27.710937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0" t="s">
        <v>0</v>
      </c>
      <c r="C1" s="40"/>
      <c r="D1" s="40"/>
      <c r="E1" s="40"/>
      <c r="F1" s="38" t="s">
        <v>22</v>
      </c>
      <c r="G1" s="38"/>
      <c r="H1" s="38"/>
      <c r="I1" s="38"/>
      <c r="J1" s="38"/>
      <c r="K1" s="38"/>
      <c r="L1" s="38"/>
      <c r="M1" s="38"/>
      <c r="N1" s="38"/>
      <c r="O1" s="38"/>
      <c r="P1" s="38"/>
      <c r="Q1" s="38"/>
      <c r="R1" s="38"/>
      <c r="S1" s="38"/>
    </row>
    <row r="2" spans="2:19" ht="21" customHeight="1" x14ac:dyDescent="0.25">
      <c r="B2" s="40"/>
      <c r="C2" s="40"/>
      <c r="D2" s="40"/>
      <c r="E2" s="40"/>
      <c r="F2" s="38"/>
      <c r="G2" s="38"/>
      <c r="H2" s="38"/>
      <c r="I2" s="38"/>
      <c r="J2" s="38"/>
      <c r="K2" s="38"/>
      <c r="L2" s="38"/>
      <c r="M2" s="38"/>
      <c r="N2" s="38"/>
      <c r="O2" s="38"/>
      <c r="P2" s="38"/>
      <c r="Q2" s="38"/>
      <c r="R2" s="38"/>
      <c r="S2" s="38"/>
    </row>
    <row r="3" spans="2:19" ht="30.75" customHeight="1" x14ac:dyDescent="0.25">
      <c r="B3" s="41" t="s">
        <v>1</v>
      </c>
      <c r="C3" s="41"/>
      <c r="D3" s="41"/>
      <c r="E3" s="37" t="str">
        <f>"MĂRIMEA CORPORALĂ "&amp;IF(UnitateDeMăsură="Anglo-saxon","(in)","(cm)")</f>
        <v>MĂRIMEA CORPORALĂ (in)</v>
      </c>
      <c r="F3" s="42"/>
      <c r="G3" s="42"/>
      <c r="H3" s="42"/>
      <c r="I3" s="42"/>
      <c r="J3" s="42"/>
      <c r="K3" s="42"/>
      <c r="L3" s="42"/>
      <c r="M3" s="42"/>
      <c r="N3" s="42"/>
      <c r="O3" s="42"/>
      <c r="P3" s="42"/>
      <c r="Q3" s="42"/>
      <c r="R3" s="42"/>
      <c r="S3" s="42"/>
    </row>
    <row r="4" spans="2:19" ht="22.5" customHeight="1" x14ac:dyDescent="0.25">
      <c r="B4" s="17" t="s">
        <v>2</v>
      </c>
      <c r="C4" s="14" t="s">
        <v>15</v>
      </c>
      <c r="D4" s="11"/>
      <c r="E4" s="38" t="s">
        <v>20</v>
      </c>
      <c r="F4" s="38"/>
      <c r="G4" s="38"/>
      <c r="H4" s="38"/>
      <c r="I4" s="38"/>
      <c r="J4" s="38"/>
      <c r="K4" s="38"/>
      <c r="L4" s="38"/>
      <c r="M4" s="38"/>
      <c r="N4" s="38"/>
      <c r="O4" s="38"/>
      <c r="P4" s="38"/>
      <c r="Q4" s="38"/>
      <c r="R4" s="38"/>
      <c r="S4" s="38"/>
    </row>
    <row r="5" spans="2:19" ht="21.75" customHeight="1" x14ac:dyDescent="0.25">
      <c r="B5" s="17" t="s">
        <v>3</v>
      </c>
      <c r="C5" s="14">
        <v>35</v>
      </c>
      <c r="D5" s="11"/>
      <c r="E5" s="38"/>
      <c r="F5" s="38"/>
      <c r="G5" s="38"/>
      <c r="H5" s="38"/>
      <c r="I5" s="38"/>
      <c r="J5" s="38"/>
      <c r="K5" s="38"/>
      <c r="L5" s="38"/>
      <c r="M5" s="38"/>
      <c r="N5" s="38"/>
      <c r="O5" s="38"/>
      <c r="P5" s="38"/>
      <c r="Q5" s="38"/>
      <c r="R5" s="38"/>
      <c r="S5" s="38"/>
    </row>
    <row r="6" spans="2:19" ht="21.75" customHeight="1" x14ac:dyDescent="0.25">
      <c r="B6" s="17" t="s">
        <v>4</v>
      </c>
      <c r="C6" s="14">
        <v>64</v>
      </c>
      <c r="D6" s="11"/>
      <c r="E6" s="38"/>
      <c r="F6" s="38"/>
      <c r="G6" s="38"/>
      <c r="H6" s="38"/>
      <c r="I6" s="38"/>
      <c r="J6" s="38"/>
      <c r="K6" s="38"/>
      <c r="L6" s="38"/>
      <c r="M6" s="38"/>
      <c r="N6" s="38"/>
      <c r="O6" s="38"/>
      <c r="P6" s="38"/>
      <c r="Q6" s="38"/>
      <c r="R6" s="38"/>
      <c r="S6" s="38"/>
    </row>
    <row r="7" spans="2:19" ht="21.75" customHeight="1" x14ac:dyDescent="0.25">
      <c r="B7" s="17" t="s">
        <v>5</v>
      </c>
      <c r="C7" s="15" t="s">
        <v>16</v>
      </c>
      <c r="D7" s="11"/>
      <c r="E7" s="38"/>
      <c r="F7" s="38"/>
      <c r="G7" s="38"/>
      <c r="H7" s="38"/>
      <c r="I7" s="38"/>
      <c r="J7" s="38"/>
      <c r="K7" s="38"/>
      <c r="L7" s="38"/>
      <c r="M7" s="38"/>
      <c r="N7" s="38"/>
      <c r="O7" s="38"/>
      <c r="P7" s="38"/>
      <c r="Q7" s="38"/>
      <c r="R7" s="38"/>
      <c r="S7" s="38"/>
    </row>
    <row r="8" spans="2:19" ht="21.75" customHeight="1" x14ac:dyDescent="0.25">
      <c r="B8" s="17" t="s">
        <v>6</v>
      </c>
      <c r="C8" s="16">
        <f>IF(Terminate,IMC,"")</f>
        <v>26.602783203125</v>
      </c>
      <c r="D8" s="11"/>
      <c r="E8" s="38"/>
      <c r="F8" s="38"/>
      <c r="G8" s="38"/>
      <c r="H8" s="38"/>
      <c r="I8" s="38"/>
      <c r="J8" s="38"/>
      <c r="K8" s="38"/>
      <c r="L8" s="38"/>
      <c r="M8" s="38"/>
      <c r="N8" s="38"/>
      <c r="O8" s="38"/>
      <c r="P8" s="38"/>
      <c r="Q8" s="38"/>
      <c r="R8" s="38"/>
      <c r="S8" s="38"/>
    </row>
    <row r="9" spans="2:19" ht="25.5" customHeight="1" x14ac:dyDescent="0.25">
      <c r="B9" s="42" t="str">
        <f>IF(Terminate,"","Introduceți înălțimea și greutatea curente pentru a calcula IMC")</f>
        <v/>
      </c>
      <c r="C9" s="42"/>
      <c r="D9" s="42"/>
      <c r="E9" s="38"/>
      <c r="F9" s="38"/>
      <c r="G9" s="38"/>
      <c r="H9" s="38"/>
      <c r="I9" s="38"/>
      <c r="J9" s="38"/>
      <c r="K9" s="38"/>
      <c r="L9" s="38"/>
      <c r="M9" s="38"/>
      <c r="N9" s="38"/>
      <c r="O9" s="38"/>
      <c r="P9" s="38"/>
      <c r="Q9" s="38"/>
      <c r="R9" s="38"/>
      <c r="S9" s="38"/>
    </row>
    <row r="10" spans="2:19" ht="30.75" customHeight="1" x14ac:dyDescent="0.25">
      <c r="B10" s="41" t="s">
        <v>7</v>
      </c>
      <c r="C10" s="41"/>
      <c r="D10" s="41"/>
      <c r="E10" s="37" t="str">
        <f>"GREUTATE " &amp;IF(UnitateDeMăsură="Anglo-saxon","(livre)","(kg)")</f>
        <v>GREUTATE (livre)</v>
      </c>
      <c r="F10" s="42"/>
      <c r="G10" s="42"/>
      <c r="H10" s="42"/>
      <c r="I10" s="42"/>
      <c r="J10" s="42"/>
      <c r="K10" s="42"/>
      <c r="L10" s="42"/>
      <c r="M10" s="42"/>
      <c r="N10" s="42"/>
      <c r="O10" s="42"/>
      <c r="P10" s="42"/>
      <c r="Q10" s="42"/>
      <c r="R10" s="42"/>
      <c r="S10" s="42"/>
    </row>
    <row r="11" spans="2:19" ht="21.75" customHeight="1" x14ac:dyDescent="0.25">
      <c r="B11" s="18" t="s">
        <v>8</v>
      </c>
      <c r="C11" s="9" t="s">
        <v>17</v>
      </c>
      <c r="D11" s="9" t="s">
        <v>19</v>
      </c>
      <c r="E11" s="38" t="s">
        <v>21</v>
      </c>
      <c r="F11" s="38"/>
      <c r="G11" s="38"/>
      <c r="H11" s="38"/>
      <c r="I11" s="38"/>
      <c r="J11" s="38"/>
      <c r="K11" s="38"/>
      <c r="L11" s="38"/>
      <c r="M11" s="38"/>
      <c r="N11" s="38"/>
      <c r="O11" s="38"/>
      <c r="P11" s="38"/>
      <c r="Q11" s="38"/>
      <c r="R11" s="38"/>
      <c r="S11" s="38"/>
    </row>
    <row r="12" spans="2:19" ht="21.75" customHeight="1" x14ac:dyDescent="0.25">
      <c r="B12" s="17" t="s">
        <v>9</v>
      </c>
      <c r="C12" s="1">
        <v>155</v>
      </c>
      <c r="D12" s="1">
        <v>140</v>
      </c>
      <c r="E12" s="38"/>
      <c r="F12" s="38"/>
      <c r="G12" s="38"/>
      <c r="H12" s="38"/>
      <c r="I12" s="38"/>
      <c r="J12" s="38"/>
      <c r="K12" s="38"/>
      <c r="L12" s="38"/>
      <c r="M12" s="38"/>
      <c r="N12" s="38"/>
      <c r="O12" s="38"/>
      <c r="P12" s="38"/>
      <c r="Q12" s="38"/>
      <c r="R12" s="38"/>
      <c r="S12" s="38"/>
    </row>
    <row r="13" spans="2:19" ht="21.75" customHeight="1" x14ac:dyDescent="0.25">
      <c r="B13" s="17" t="s">
        <v>10</v>
      </c>
      <c r="C13" s="1">
        <v>36</v>
      </c>
      <c r="D13" s="1">
        <v>28</v>
      </c>
      <c r="E13" s="38"/>
      <c r="F13" s="38"/>
      <c r="G13" s="38"/>
      <c r="H13" s="38"/>
      <c r="I13" s="38"/>
      <c r="J13" s="38"/>
      <c r="K13" s="38"/>
      <c r="L13" s="38"/>
      <c r="M13" s="38"/>
      <c r="N13" s="38"/>
      <c r="O13" s="38"/>
      <c r="P13" s="38"/>
      <c r="Q13" s="38"/>
      <c r="R13" s="38"/>
      <c r="S13" s="38"/>
    </row>
    <row r="14" spans="2:19" ht="21.75" customHeight="1" x14ac:dyDescent="0.25">
      <c r="B14" s="17" t="s">
        <v>11</v>
      </c>
      <c r="C14" s="1">
        <v>13.5</v>
      </c>
      <c r="D14" s="1">
        <v>14</v>
      </c>
      <c r="E14" s="38"/>
      <c r="F14" s="38"/>
      <c r="G14" s="38"/>
      <c r="H14" s="38"/>
      <c r="I14" s="38"/>
      <c r="J14" s="38"/>
      <c r="K14" s="38"/>
      <c r="L14" s="38"/>
      <c r="M14" s="38"/>
      <c r="N14" s="38"/>
      <c r="O14" s="38"/>
      <c r="P14" s="38"/>
      <c r="Q14" s="38"/>
      <c r="R14" s="38"/>
      <c r="S14" s="38"/>
    </row>
    <row r="15" spans="2:19" ht="21.75" customHeight="1" x14ac:dyDescent="0.25">
      <c r="B15" s="17" t="s">
        <v>12</v>
      </c>
      <c r="C15" s="1">
        <v>45</v>
      </c>
      <c r="D15" s="1">
        <v>38</v>
      </c>
      <c r="E15" s="38"/>
      <c r="F15" s="38"/>
      <c r="G15" s="38"/>
      <c r="H15" s="38"/>
      <c r="I15" s="38"/>
      <c r="J15" s="38"/>
      <c r="K15" s="38"/>
      <c r="L15" s="38"/>
      <c r="M15" s="38"/>
      <c r="N15" s="38"/>
      <c r="O15" s="38"/>
      <c r="P15" s="38"/>
      <c r="Q15" s="38"/>
      <c r="R15" s="38"/>
      <c r="S15" s="38"/>
    </row>
    <row r="16" spans="2:19" ht="21.75" customHeight="1" x14ac:dyDescent="0.25">
      <c r="B16" s="17" t="s">
        <v>13</v>
      </c>
      <c r="C16" s="1">
        <v>22</v>
      </c>
      <c r="D16" s="1">
        <v>17</v>
      </c>
      <c r="E16" s="38"/>
      <c r="F16" s="38"/>
      <c r="G16" s="38"/>
      <c r="H16" s="38"/>
      <c r="I16" s="38"/>
      <c r="J16" s="38"/>
      <c r="K16" s="38"/>
      <c r="L16" s="38"/>
      <c r="M16" s="38"/>
      <c r="N16" s="38"/>
      <c r="O16" s="38"/>
      <c r="P16" s="38"/>
      <c r="Q16" s="38"/>
      <c r="R16" s="38"/>
      <c r="S16" s="38"/>
    </row>
    <row r="17" spans="2:19" ht="21.2" customHeight="1" x14ac:dyDescent="0.25">
      <c r="B17" s="42"/>
      <c r="C17" s="42"/>
      <c r="D17" s="42"/>
      <c r="E17" s="38"/>
      <c r="F17" s="38"/>
      <c r="G17" s="38"/>
      <c r="H17" s="38"/>
      <c r="I17" s="38"/>
      <c r="J17" s="38"/>
      <c r="K17" s="38"/>
      <c r="L17" s="38"/>
      <c r="M17" s="38"/>
      <c r="N17" s="38"/>
      <c r="O17" s="38"/>
      <c r="P17" s="38"/>
      <c r="Q17" s="38"/>
      <c r="R17" s="38"/>
      <c r="S17" s="38"/>
    </row>
    <row r="18" spans="2:19" ht="18" customHeight="1" x14ac:dyDescent="0.3">
      <c r="B18" s="39" t="str">
        <f>UPPER(CONCATENATE("Monitor de ",EtichetăGreutate ))</f>
        <v>MONITOR DE GREUTATE</v>
      </c>
      <c r="C18" s="39"/>
      <c r="D18" s="39"/>
    </row>
    <row r="19" spans="2:19" ht="18" customHeight="1" x14ac:dyDescent="0.25">
      <c r="B19" s="6" t="s">
        <v>14</v>
      </c>
      <c r="C19" s="6" t="s">
        <v>18</v>
      </c>
      <c r="D19" s="6" t="s">
        <v>9</v>
      </c>
    </row>
    <row r="20" spans="2:19" ht="18" customHeight="1" x14ac:dyDescent="0.25">
      <c r="B20" s="7">
        <f t="shared" ref="B20:B25" ca="1" si="0">TODAY()+30+ROW()</f>
        <v>43658</v>
      </c>
      <c r="C20" s="47">
        <v>0.33333333333333331</v>
      </c>
      <c r="D20" s="8">
        <v>155</v>
      </c>
    </row>
    <row r="21" spans="2:19" ht="18" customHeight="1" x14ac:dyDescent="0.25">
      <c r="B21" s="7">
        <f t="shared" ca="1" si="0"/>
        <v>43659</v>
      </c>
      <c r="C21" s="47">
        <v>0.58333333333333337</v>
      </c>
      <c r="D21" s="8">
        <v>154.5</v>
      </c>
    </row>
    <row r="22" spans="2:19" ht="18" customHeight="1" x14ac:dyDescent="0.25">
      <c r="B22" s="7">
        <f t="shared" ca="1" si="0"/>
        <v>43660</v>
      </c>
      <c r="C22" s="47">
        <v>0.34375</v>
      </c>
      <c r="D22" s="8">
        <v>154.19999999999999</v>
      </c>
    </row>
    <row r="23" spans="2:19" ht="18" customHeight="1" x14ac:dyDescent="0.25">
      <c r="B23" s="7">
        <f t="shared" ca="1" si="0"/>
        <v>43661</v>
      </c>
      <c r="C23" s="47">
        <v>0.58333333333333337</v>
      </c>
      <c r="D23" s="8">
        <v>153.80000000000001</v>
      </c>
    </row>
    <row r="24" spans="2:19" ht="18" customHeight="1" x14ac:dyDescent="0.25">
      <c r="B24" s="7">
        <f t="shared" ca="1" si="0"/>
        <v>43662</v>
      </c>
      <c r="C24" s="47">
        <v>0.33333333333333331</v>
      </c>
      <c r="D24" s="8">
        <v>154.5</v>
      </c>
    </row>
    <row r="25" spans="2:19" ht="18" customHeight="1" x14ac:dyDescent="0.25">
      <c r="B25" s="7">
        <f t="shared" ca="1" si="0"/>
        <v>43663</v>
      </c>
      <c r="C25" s="47">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18" priority="6">
      <formula>$D20=ObiectivGreutate</formula>
    </cfRule>
  </conditionalFormatting>
  <conditionalFormatting sqref="C8">
    <cfRule type="expression" dxfId="17" priority="1">
      <formula>OR($C$8&lt;18.5,$C$8&gt;25)</formula>
    </cfRule>
  </conditionalFormatting>
  <dataValidations xWindow="51" yWindow="325" count="24">
    <dataValidation type="custom" errorStyle="warning" allowBlank="1" showInputMessage="1" sqref="B12" xr:uid="{00000000-0002-0000-0000-000000000000}">
      <formula1>"Greutate"</formula1>
    </dataValidation>
    <dataValidation type="list" errorStyle="warning" allowBlank="1" showInputMessage="1" showErrorMessage="1" error="Selectați tipul unității din listă. Selectați ANULARE, apăsați ALT+SĂGEATĂ ÎN JOS pentru opțiuni, apoi SĂGEATĂ ÎN JOS și ENTER pentru a selecta" prompt="Selectați tipul unității în această celulă. Apăsați ALT+SĂGEATĂ ÎN JOS pentru opțiuni, apoi SĂGEATĂ ÎN JOS și ENTER pentru a selecta" sqref="C7" xr:uid="{00000000-0002-0000-0000-000001000000}">
      <formula1>"Anglo-saxon,Metric"</formula1>
    </dataValidation>
    <dataValidation type="list" errorStyle="warning" allowBlank="1" showInputMessage="1" showErrorMessage="1" error="Selectați genul din listă. Selectați ANULARE, apăsați ALT+SĂGEATĂ ÎN JOS pentru opțiuni, apoi SĂGEATĂ ÎN JOS și ENTER pentru a selecta" prompt="Selectați genul în această celulă. Apăsați ALT+SĂGEATĂ ÎN JOS pentru opțiuni, apoi SĂGEATĂ ÎN JOS și ENTER pentru a selecta" sqref="C4" xr:uid="{00000000-0002-0000-0000-000002000000}">
      <formula1>"Bărbat,Femeie"</formula1>
    </dataValidation>
    <dataValidation allowBlank="1" showInputMessage="1" showErrorMessage="1" prompt="Creați un Plan de Fitness în acest registru de lucru. Introduceți detalii în monitorul de greutate începând de la celula B19 în această foaie de lucru de monitorizare a greutății. Diagramele sunt în celula E4 și E11" sqref="A1" xr:uid="{00000000-0002-0000-0000-000003000000}"/>
    <dataValidation allowBlank="1" showInputMessage="1" showErrorMessage="1" prompt="Titlul acestei foi de lucru este în această celulă și imaginea în celula din dreapta. Introduceți datele personale în celulele C4 până la C8 și statisticile de început în celulele C12 până la D16" sqref="B1:E2" xr:uid="{00000000-0002-0000-0000-000004000000}"/>
    <dataValidation allowBlank="1" showInputMessage="1" showErrorMessage="1" prompt="Introduceți datele personale în celulele de mai jos. Dimensiunea corpului este calculată automat în celula din dreapta" sqref="B3:D3" xr:uid="{00000000-0002-0000-0000-000005000000}"/>
    <dataValidation allowBlank="1" showInputMessage="1" showErrorMessage="1" prompt="Selectați Genul în celula din dreapta." sqref="B4" xr:uid="{00000000-0002-0000-0000-000006000000}"/>
    <dataValidation allowBlank="1" showInputMessage="1" showErrorMessage="1" prompt="Introduceți vârsta în celula din dreapta" sqref="B5" xr:uid="{00000000-0002-0000-0000-000007000000}"/>
    <dataValidation allowBlank="1" showInputMessage="1" showErrorMessage="1" prompt="Introduceți vârsta în această celulă" sqref="C5" xr:uid="{00000000-0002-0000-0000-000008000000}"/>
    <dataValidation allowBlank="1" showInputMessage="1" showErrorMessage="1" prompt="Introduceți înălțimea în celula din dreapta" sqref="B6" xr:uid="{00000000-0002-0000-0000-000009000000}"/>
    <dataValidation allowBlank="1" showInputMessage="1" showErrorMessage="1" prompt="Introduceți înălțimea în această celulă" sqref="C6" xr:uid="{00000000-0002-0000-0000-00000A000000}"/>
    <dataValidation allowBlank="1" showInputMessage="1" showErrorMessage="1" prompt="Selectați tipul unității în celula din dreapta" sqref="B7" xr:uid="{00000000-0002-0000-0000-00000B000000}"/>
    <dataValidation allowBlank="1" showInputMessage="1" showErrorMessage="1" prompt="Indicele de masă corporală este calculat automat în celula din dreapta" sqref="B8" xr:uid="{00000000-0002-0000-0000-00000C000000}"/>
    <dataValidation allowBlank="1" showInputMessage="1" showErrorMessage="1" prompt="Indicele de masă corporală este calculat automat în această celulă" sqref="C8" xr:uid="{00000000-0002-0000-0000-00000D000000}"/>
    <dataValidation allowBlank="1" showInputMessage="1" showErrorMessage="1" prompt="Introduceți statisticile de început în celulele de mai jos" sqref="B10:D10" xr:uid="{00000000-0002-0000-0000-00000E000000}"/>
    <dataValidation allowBlank="1" showInputMessage="1" showErrorMessage="1" prompt="Particularizați tipul, cu excepția greutății în această coloană sub acest titlu. Greutatea este utilizată pentru a determina alte date în acest plan de fitness, cum ar fi indicele de masă corporală, și nu ar trebui să fie modificată" sqref="B11" xr:uid="{00000000-0002-0000-0000-00000F000000}"/>
    <dataValidation allowBlank="1" showInputMessage="1" showErrorMessage="1" prompt="Introduceți datele curente din această coloană sub acest titlu pentru tipul introdus" sqref="C11" xr:uid="{00000000-0002-0000-0000-000010000000}"/>
    <dataValidation allowBlank="1" showInputMessage="1" showErrorMessage="1" prompt="Introduceți datele obiectivului în această coloană sub acest titlu pentru tipul introdus" sqref="D11" xr:uid="{00000000-0002-0000-0000-000011000000}"/>
    <dataValidation allowBlank="1" showInputMessage="1" showErrorMessage="1" prompt="Introduceți detaliile în tabelul de mai jos" sqref="B18:D18" xr:uid="{00000000-0002-0000-0000-000012000000}"/>
    <dataValidation allowBlank="1" showInputMessage="1" showErrorMessage="1" prompt="Introduceți data în această coloană, sub acest titlu. Utilizați filtrele din titluri pentru a găsi anumite intrări" sqref="B19" xr:uid="{00000000-0002-0000-0000-000013000000}"/>
    <dataValidation allowBlank="1" showInputMessage="1" showErrorMessage="1" prompt="Introduceți ora în această coloană sub acest titlu" sqref="C19" xr:uid="{00000000-0002-0000-0000-000014000000}"/>
    <dataValidation allowBlank="1" showInputMessage="1" showErrorMessage="1" prompt="Introduceți greutatea în această coloană, sub acest titlu" sqref="D19" xr:uid="{00000000-0002-0000-0000-000015000000}"/>
    <dataValidation allowBlank="1" showInputMessage="1" showErrorMessage="1" prompt="Valoarea greutate se actualizează automat în această celulă. Diagramă de arie a urmăririi progresului de greutate se află în celula de mai jos" sqref="E10" xr:uid="{00000000-0002-0000-0000-000016000000}"/>
    <dataValidation allowBlank="1" showInputMessage="1" showErrorMessage="1" prompt="Valoarea Dimensiunea corpului este actualizată automat în această celulă. Diagrama cu linii pentru urmărirea progresului fiecărei statistici de început, inclusiv șolduri, talie, coapse și biceps este în această celulă." sqref="E3" xr:uid="{00000000-0002-0000-0000-000017000000}"/>
  </dataValidations>
  <printOptions horizontalCentered="1"/>
  <pageMargins left="0.25" right="0.25" top="0.75" bottom="0.75" header="0.3" footer="0.3"/>
  <pageSetup paperSize="9" scale="4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2" width="16.42578125" style="6" customWidth="1"/>
    <col min="3" max="3" width="15.140625" style="6" customWidth="1"/>
    <col min="4" max="4" width="14"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0" t="s">
        <v>0</v>
      </c>
      <c r="C1" s="40"/>
      <c r="D1" s="40"/>
      <c r="E1" s="40"/>
      <c r="F1" s="40"/>
      <c r="G1" s="38" t="s">
        <v>22</v>
      </c>
      <c r="H1" s="38"/>
      <c r="I1" s="38"/>
      <c r="J1" s="38"/>
      <c r="K1" s="38"/>
      <c r="L1" s="38"/>
      <c r="M1" s="38"/>
      <c r="N1" s="38"/>
      <c r="O1" s="38"/>
      <c r="P1" s="38"/>
      <c r="Q1" s="38"/>
      <c r="R1" s="38"/>
      <c r="S1" s="38"/>
      <c r="T1" s="38"/>
    </row>
    <row r="2" spans="2:20" ht="21" customHeight="1" x14ac:dyDescent="0.25">
      <c r="B2" s="40"/>
      <c r="C2" s="40"/>
      <c r="D2" s="40"/>
      <c r="E2" s="40"/>
      <c r="F2" s="40"/>
      <c r="G2" s="38"/>
      <c r="H2" s="38"/>
      <c r="I2" s="38"/>
      <c r="J2" s="38"/>
      <c r="K2" s="38"/>
      <c r="L2" s="38"/>
      <c r="M2" s="38"/>
      <c r="N2" s="38"/>
      <c r="O2" s="38"/>
      <c r="P2" s="38"/>
      <c r="Q2" s="38"/>
      <c r="R2" s="38"/>
      <c r="S2" s="38"/>
      <c r="T2" s="38"/>
    </row>
    <row r="3" spans="2:20" ht="18" customHeight="1" x14ac:dyDescent="0.3">
      <c r="B3" s="39" t="str">
        <f>UPPER(CONCATENATE("Monitor ",'Monitor de greutate'!EtichetăObiectiv1))</f>
        <v>MONITOR TALIE</v>
      </c>
      <c r="C3" s="39"/>
      <c r="D3" s="39"/>
    </row>
    <row r="4" spans="2:20" ht="18" customHeight="1" x14ac:dyDescent="0.25">
      <c r="B4" s="6" t="s">
        <v>23</v>
      </c>
      <c r="C4" s="6" t="s">
        <v>18</v>
      </c>
      <c r="D4" s="6" t="s">
        <v>24</v>
      </c>
    </row>
    <row r="5" spans="2:20" ht="18" customHeight="1" x14ac:dyDescent="0.25">
      <c r="B5" s="7">
        <f ca="1">TODAY()+30+ROW()</f>
        <v>43643</v>
      </c>
      <c r="C5" s="47">
        <v>0.33333333333333331</v>
      </c>
      <c r="D5" s="8">
        <v>36</v>
      </c>
    </row>
    <row r="6" spans="2:20" ht="18" customHeight="1" x14ac:dyDescent="0.25">
      <c r="B6" s="7">
        <f ca="1">TODAY()+30+ROW()</f>
        <v>43644</v>
      </c>
      <c r="C6" s="47">
        <v>0.58333333333333337</v>
      </c>
      <c r="D6" s="8">
        <v>36.700000000000003</v>
      </c>
    </row>
    <row r="7" spans="2:20" ht="18" customHeight="1" x14ac:dyDescent="0.25">
      <c r="B7" s="7">
        <f ca="1">TODAY()+30+ROW()</f>
        <v>43645</v>
      </c>
      <c r="C7" s="47">
        <v>0.34375</v>
      </c>
      <c r="D7" s="8">
        <v>38</v>
      </c>
    </row>
    <row r="8" spans="2:20" ht="18" customHeight="1" x14ac:dyDescent="0.25">
      <c r="B8" s="7">
        <f ca="1">TODAY()+30+ROW()</f>
        <v>43646</v>
      </c>
      <c r="C8" s="47">
        <v>0.41666666666666669</v>
      </c>
      <c r="D8" s="8">
        <v>35</v>
      </c>
    </row>
  </sheetData>
  <mergeCells count="3">
    <mergeCell ref="B1:F2"/>
    <mergeCell ref="B3:D3"/>
    <mergeCell ref="G1:T2"/>
  </mergeCells>
  <conditionalFormatting sqref="B5:D8">
    <cfRule type="expression" dxfId="16" priority="5">
      <formula>$D5=Obiectiv1</formula>
    </cfRule>
  </conditionalFormatting>
  <dataValidations disablePrompts="1" count="6">
    <dataValidation allowBlank="1" showInputMessage="1" showErrorMessage="1" prompt="Creați un monitor de talie în această foaie de lucru. Introduceți detaliile în tabelul Monitor talie" sqref="A1" xr:uid="{00000000-0002-0000-0100-000000000000}"/>
    <dataValidation allowBlank="1" showInputMessage="1" showErrorMessage="1" prompt="Titlul acestei foi de lucru se află în această celulă iar imaginea în celula din dreapta" sqref="B1:F2" xr:uid="{00000000-0002-0000-0100-000001000000}"/>
    <dataValidation allowBlank="1" showInputMessage="1" showErrorMessage="1" prompt="Introduceți detaliile în tabelul de mai jos" sqref="B3:D3" xr:uid="{00000000-0002-0000-0100-000002000000}"/>
    <dataValidation allowBlank="1" showInputMessage="1" showErrorMessage="1" prompt="Introduceți data în această coloană, sub acest titlu. Utilizați filtrele din titluri pentru a găsi anumite intrări" sqref="B4" xr:uid="{00000000-0002-0000-0100-000003000000}"/>
    <dataValidation allowBlank="1" showInputMessage="1" showErrorMessage="1" prompt="Introduceți ora în această coloană sub acest titlu" sqref="C4" xr:uid="{00000000-0002-0000-0100-000004000000}"/>
    <dataValidation allowBlank="1" showInputMessage="1" showErrorMessage="1" prompt="Introduceți dimensiunea în această coloană, sub acest titlu" sqref="D4" xr:uid="{00000000-0002-0000-0100-000005000000}"/>
  </dataValidations>
  <printOptions horizontalCentered="1"/>
  <pageMargins left="0.25" right="0.25" top="0.75" bottom="0.75" header="0.3" footer="0.3"/>
  <pageSetup paperSize="9" scale="5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2" width="16.42578125" style="6" customWidth="1"/>
    <col min="3" max="3" width="15.140625" style="6" customWidth="1"/>
    <col min="4" max="4" width="14"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0" t="s">
        <v>0</v>
      </c>
      <c r="C1" s="40"/>
      <c r="D1" s="40"/>
      <c r="E1" s="40"/>
      <c r="F1" s="40"/>
      <c r="G1" s="38" t="s">
        <v>22</v>
      </c>
      <c r="H1" s="38"/>
      <c r="I1" s="38"/>
      <c r="J1" s="38"/>
      <c r="K1" s="38"/>
      <c r="L1" s="38"/>
      <c r="M1" s="38"/>
      <c r="N1" s="38"/>
      <c r="O1" s="38"/>
      <c r="P1" s="38"/>
      <c r="Q1" s="38"/>
      <c r="R1" s="38"/>
      <c r="S1" s="38"/>
      <c r="T1" s="38"/>
    </row>
    <row r="2" spans="2:20" ht="21" customHeight="1" x14ac:dyDescent="0.25">
      <c r="B2" s="40"/>
      <c r="C2" s="40"/>
      <c r="D2" s="40"/>
      <c r="E2" s="40"/>
      <c r="F2" s="40"/>
      <c r="G2" s="38"/>
      <c r="H2" s="38"/>
      <c r="I2" s="38"/>
      <c r="J2" s="38"/>
      <c r="K2" s="38"/>
      <c r="L2" s="38"/>
      <c r="M2" s="38"/>
      <c r="N2" s="38"/>
      <c r="O2" s="38"/>
      <c r="P2" s="38"/>
      <c r="Q2" s="38"/>
      <c r="R2" s="38"/>
      <c r="S2" s="38"/>
      <c r="T2" s="38"/>
    </row>
    <row r="3" spans="2:20" ht="18" customHeight="1" x14ac:dyDescent="0.3">
      <c r="B3" s="39" t="str">
        <f>UPPER(CONCATENATE("Monitor ",'Monitor de greutate'!EtichetăObiectiv2))</f>
        <v>MONITOR BICEPS</v>
      </c>
      <c r="C3" s="39"/>
      <c r="D3" s="39"/>
    </row>
    <row r="4" spans="2:20" ht="18" customHeight="1" x14ac:dyDescent="0.25">
      <c r="B4" s="6" t="s">
        <v>23</v>
      </c>
      <c r="C4" s="6" t="s">
        <v>18</v>
      </c>
      <c r="D4" s="6" t="s">
        <v>24</v>
      </c>
    </row>
    <row r="5" spans="2:20" ht="18" customHeight="1" x14ac:dyDescent="0.25">
      <c r="B5" s="7">
        <f ca="1">TODAY()+30+ROW()</f>
        <v>43643</v>
      </c>
      <c r="C5" s="47">
        <v>0.33333333333333331</v>
      </c>
      <c r="D5" s="8">
        <v>13.5</v>
      </c>
    </row>
    <row r="6" spans="2:20" ht="18" customHeight="1" x14ac:dyDescent="0.25">
      <c r="B6" s="7">
        <f ca="1">TODAY()+30+ROW()</f>
        <v>43644</v>
      </c>
      <c r="C6" s="47">
        <v>0.58333333333333337</v>
      </c>
      <c r="D6" s="8">
        <v>13.5</v>
      </c>
    </row>
    <row r="7" spans="2:20" ht="18" customHeight="1" x14ac:dyDescent="0.25">
      <c r="B7" s="7">
        <f ca="1">TODAY()+30+ROW()</f>
        <v>43645</v>
      </c>
      <c r="C7" s="47">
        <v>0.34375</v>
      </c>
      <c r="D7" s="8">
        <v>13.6</v>
      </c>
    </row>
    <row r="8" spans="2:20" ht="18" customHeight="1" x14ac:dyDescent="0.25">
      <c r="B8" s="7">
        <f ca="1">TODAY()+30+ROW()</f>
        <v>43646</v>
      </c>
      <c r="C8" s="47">
        <v>0.58333333333333337</v>
      </c>
      <c r="D8" s="8">
        <v>13.8</v>
      </c>
    </row>
    <row r="9" spans="2:20" ht="18" customHeight="1" x14ac:dyDescent="0.25">
      <c r="B9" s="32">
        <f ca="1">TODAY()+30+ROW()</f>
        <v>43647</v>
      </c>
      <c r="C9" s="48">
        <v>0.33333333333333331</v>
      </c>
      <c r="D9" s="33">
        <v>14</v>
      </c>
    </row>
  </sheetData>
  <mergeCells count="3">
    <mergeCell ref="B1:F2"/>
    <mergeCell ref="B3:D3"/>
    <mergeCell ref="G1:T2"/>
  </mergeCells>
  <conditionalFormatting sqref="B5:D9">
    <cfRule type="expression" dxfId="15" priority="4">
      <formula>$D5=Obiectiv2</formula>
    </cfRule>
  </conditionalFormatting>
  <dataValidations disablePrompts="1" count="6">
    <dataValidation allowBlank="1" showInputMessage="1" showErrorMessage="1" prompt="Creați un monitor de biceps în această foaie de lucru. Introduceți detaliile în tabelul Monitor biceps" sqref="A1" xr:uid="{00000000-0002-0000-0200-000000000000}"/>
    <dataValidation allowBlank="1" showInputMessage="1" showErrorMessage="1" prompt="Titlul acestei foi de lucru se află în această celulă iar imaginea în celula din dreapta" sqref="B1:F2" xr:uid="{00000000-0002-0000-0200-000001000000}"/>
    <dataValidation allowBlank="1" showInputMessage="1" showErrorMessage="1" prompt="Introduceți detaliile în tabelul de mai jos" sqref="B3:D3" xr:uid="{00000000-0002-0000-0200-000002000000}"/>
    <dataValidation allowBlank="1" showInputMessage="1" showErrorMessage="1" prompt="Introduceți data în această coloană, sub acest titlu. Utilizați filtrele din titluri pentru a găsi anumite intrări" sqref="B4" xr:uid="{00000000-0002-0000-0200-000003000000}"/>
    <dataValidation allowBlank="1" showInputMessage="1" showErrorMessage="1" prompt="Introduceți ora în această coloană sub acest titlu" sqref="C4" xr:uid="{00000000-0002-0000-0200-000004000000}"/>
    <dataValidation allowBlank="1" showInputMessage="1" showErrorMessage="1" prompt="Introduceți dimensiunea în această coloană, sub acest titlu" sqref="D4" xr:uid="{00000000-0002-0000-0200-000005000000}"/>
  </dataValidations>
  <printOptions horizontalCentered="1"/>
  <pageMargins left="0.25" right="0.25" top="0.75" bottom="0.75" header="0.3" footer="0.3"/>
  <pageSetup paperSize="9" scale="52"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2" width="16.42578125" style="6" customWidth="1"/>
    <col min="3" max="3" width="15.140625" style="6" customWidth="1"/>
    <col min="4" max="4" width="14"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0" t="s">
        <v>0</v>
      </c>
      <c r="C1" s="40"/>
      <c r="D1" s="40"/>
      <c r="E1" s="40"/>
      <c r="F1" s="40"/>
      <c r="G1" s="38" t="s">
        <v>22</v>
      </c>
      <c r="H1" s="38"/>
      <c r="I1" s="38"/>
      <c r="J1" s="38"/>
      <c r="K1" s="38"/>
      <c r="L1" s="38"/>
      <c r="M1" s="38"/>
      <c r="N1" s="38"/>
      <c r="O1" s="38"/>
      <c r="P1" s="38"/>
      <c r="Q1" s="38"/>
      <c r="R1" s="38"/>
      <c r="S1" s="38"/>
      <c r="T1" s="38"/>
    </row>
    <row r="2" spans="2:20" ht="21" customHeight="1" x14ac:dyDescent="0.25">
      <c r="B2" s="40"/>
      <c r="C2" s="40"/>
      <c r="D2" s="40"/>
      <c r="E2" s="40"/>
      <c r="F2" s="40"/>
      <c r="G2" s="38"/>
      <c r="H2" s="38"/>
      <c r="I2" s="38"/>
      <c r="J2" s="38"/>
      <c r="K2" s="38"/>
      <c r="L2" s="38"/>
      <c r="M2" s="38"/>
      <c r="N2" s="38"/>
      <c r="O2" s="38"/>
      <c r="P2" s="38"/>
      <c r="Q2" s="38"/>
      <c r="R2" s="38"/>
      <c r="S2" s="38"/>
      <c r="T2" s="38"/>
    </row>
    <row r="3" spans="2:20" ht="18" customHeight="1" x14ac:dyDescent="0.3">
      <c r="B3" s="39" t="str">
        <f>UPPER(CONCATENATE("Monitor ",'Monitor de greutate'!EtichetăObiectiv3))</f>
        <v>MONITOR ȘOLDURI</v>
      </c>
      <c r="C3" s="39"/>
      <c r="D3" s="39"/>
    </row>
    <row r="4" spans="2:20" ht="18" customHeight="1" x14ac:dyDescent="0.25">
      <c r="B4" s="6" t="s">
        <v>23</v>
      </c>
      <c r="C4" s="6" t="s">
        <v>18</v>
      </c>
      <c r="D4" s="6" t="s">
        <v>24</v>
      </c>
    </row>
    <row r="5" spans="2:20" ht="18" customHeight="1" x14ac:dyDescent="0.25">
      <c r="B5" s="7">
        <f ca="1">TODAY()+30+ROW()</f>
        <v>43643</v>
      </c>
      <c r="C5" s="47">
        <v>0.33333333333333331</v>
      </c>
      <c r="D5" s="8">
        <v>45</v>
      </c>
    </row>
    <row r="6" spans="2:20" ht="18" customHeight="1" x14ac:dyDescent="0.25">
      <c r="B6" s="7">
        <f ca="1">TODAY()+30+ROW()</f>
        <v>43644</v>
      </c>
      <c r="C6" s="47">
        <v>0.58333333333333337</v>
      </c>
      <c r="D6" s="8">
        <v>44.8</v>
      </c>
    </row>
    <row r="7" spans="2:20" ht="18" customHeight="1" x14ac:dyDescent="0.25">
      <c r="B7" s="7">
        <f ca="1">TODAY()+30+ROW()</f>
        <v>43645</v>
      </c>
      <c r="C7" s="47">
        <v>0.41666666666666669</v>
      </c>
      <c r="D7" s="8">
        <v>42</v>
      </c>
    </row>
  </sheetData>
  <mergeCells count="3">
    <mergeCell ref="B1:F2"/>
    <mergeCell ref="B3:D3"/>
    <mergeCell ref="G1:T2"/>
  </mergeCells>
  <conditionalFormatting sqref="B5:D7">
    <cfRule type="expression" dxfId="14" priority="3">
      <formula>$D5=Obiectiv3</formula>
    </cfRule>
  </conditionalFormatting>
  <dataValidations disablePrompts="1" count="6">
    <dataValidation allowBlank="1" showInputMessage="1" showErrorMessage="1" prompt="Creați un monitor de șolduri în această foaie de lucru. Introduceți detaliile în tabelul Monitor șolduri" sqref="A1" xr:uid="{00000000-0002-0000-0300-000000000000}"/>
    <dataValidation allowBlank="1" showInputMessage="1" showErrorMessage="1" prompt="Titlul acestei foi de lucru se află în această celulă iar imaginea în celula din dreapta" sqref="B1:F2" xr:uid="{00000000-0002-0000-0300-000001000000}"/>
    <dataValidation allowBlank="1" showInputMessage="1" showErrorMessage="1" prompt="Introduceți detaliile în tabelul de mai jos" sqref="B3:D3" xr:uid="{00000000-0002-0000-0300-000002000000}"/>
    <dataValidation allowBlank="1" showInputMessage="1" showErrorMessage="1" prompt="Introduceți data în această coloană, sub acest titlu. Utilizați filtrele din titluri pentru a găsi anumite intrări" sqref="B4" xr:uid="{00000000-0002-0000-0300-000003000000}"/>
    <dataValidation allowBlank="1" showInputMessage="1" showErrorMessage="1" prompt="Introduceți ora în această coloană sub acest titlu" sqref="C4" xr:uid="{00000000-0002-0000-0300-000004000000}"/>
    <dataValidation allowBlank="1" showInputMessage="1" showErrorMessage="1" prompt="Introduceți dimensiunea în această coloană, sub acest titlu" sqref="D4" xr:uid="{00000000-0002-0000-0300-000005000000}"/>
  </dataValidations>
  <printOptions horizontalCentered="1"/>
  <pageMargins left="0.25" right="0.25" top="0.75" bottom="0.75" header="0.3" footer="0.3"/>
  <pageSetup paperSize="9" scale="52"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2" width="16.42578125" style="6" customWidth="1"/>
    <col min="3" max="3" width="15.140625" style="6" customWidth="1"/>
    <col min="4" max="4" width="14"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0" t="s">
        <v>0</v>
      </c>
      <c r="C1" s="40"/>
      <c r="D1" s="40"/>
      <c r="E1" s="40"/>
      <c r="F1" s="40"/>
      <c r="G1" s="38" t="s">
        <v>22</v>
      </c>
      <c r="H1" s="38"/>
      <c r="I1" s="38"/>
      <c r="J1" s="38"/>
      <c r="K1" s="38"/>
      <c r="L1" s="38"/>
      <c r="M1" s="38"/>
      <c r="N1" s="38"/>
      <c r="O1" s="38"/>
      <c r="P1" s="38"/>
      <c r="Q1" s="38"/>
      <c r="R1" s="38"/>
      <c r="S1" s="38"/>
      <c r="T1" s="38"/>
    </row>
    <row r="2" spans="2:20" ht="21" customHeight="1" x14ac:dyDescent="0.25">
      <c r="B2" s="40"/>
      <c r="C2" s="40"/>
      <c r="D2" s="40"/>
      <c r="E2" s="40"/>
      <c r="F2" s="40"/>
      <c r="G2" s="38"/>
      <c r="H2" s="38"/>
      <c r="I2" s="38"/>
      <c r="J2" s="38"/>
      <c r="K2" s="38"/>
      <c r="L2" s="38"/>
      <c r="M2" s="38"/>
      <c r="N2" s="38"/>
      <c r="O2" s="38"/>
      <c r="P2" s="38"/>
      <c r="Q2" s="38"/>
      <c r="R2" s="38"/>
      <c r="S2" s="38"/>
      <c r="T2" s="38"/>
    </row>
    <row r="3" spans="2:20" ht="18" customHeight="1" x14ac:dyDescent="0.3">
      <c r="B3" s="39" t="str">
        <f>UPPER(CONCATENATE("Monitor ",'Monitor de greutate'!EtichetăObiectiv4))</f>
        <v>MONITOR COAPSE</v>
      </c>
      <c r="C3" s="39"/>
      <c r="D3" s="39"/>
    </row>
    <row r="4" spans="2:20" ht="18" customHeight="1" x14ac:dyDescent="0.25">
      <c r="B4" s="6" t="s">
        <v>23</v>
      </c>
      <c r="C4" s="6" t="s">
        <v>18</v>
      </c>
      <c r="D4" s="6" t="s">
        <v>24</v>
      </c>
    </row>
    <row r="5" spans="2:20" ht="18" customHeight="1" x14ac:dyDescent="0.25">
      <c r="B5" s="7">
        <f t="shared" ref="B5:B11" ca="1" si="0">TODAY()+30+ROW()</f>
        <v>43643</v>
      </c>
      <c r="C5" s="47">
        <v>0.33333333333333331</v>
      </c>
      <c r="D5" s="8">
        <v>22</v>
      </c>
    </row>
    <row r="6" spans="2:20" ht="18" customHeight="1" x14ac:dyDescent="0.25">
      <c r="B6" s="7">
        <f t="shared" ca="1" si="0"/>
        <v>43644</v>
      </c>
      <c r="C6" s="47">
        <v>0.58333333333333337</v>
      </c>
      <c r="D6" s="8">
        <v>21</v>
      </c>
    </row>
    <row r="7" spans="2:20" ht="18" customHeight="1" x14ac:dyDescent="0.25">
      <c r="B7" s="7">
        <f t="shared" ca="1" si="0"/>
        <v>43645</v>
      </c>
      <c r="C7" s="47">
        <v>0.34375</v>
      </c>
      <c r="D7" s="8">
        <v>20.5</v>
      </c>
    </row>
    <row r="8" spans="2:20" ht="18" customHeight="1" x14ac:dyDescent="0.25">
      <c r="B8" s="7">
        <f t="shared" ca="1" si="0"/>
        <v>43646</v>
      </c>
      <c r="C8" s="47">
        <v>0.58333333333333337</v>
      </c>
      <c r="D8" s="8">
        <v>21</v>
      </c>
    </row>
    <row r="9" spans="2:20" ht="18" customHeight="1" x14ac:dyDescent="0.25">
      <c r="B9" s="7">
        <f t="shared" ca="1" si="0"/>
        <v>43647</v>
      </c>
      <c r="C9" s="47">
        <v>0.33333333333333331</v>
      </c>
      <c r="D9" s="8">
        <v>22</v>
      </c>
    </row>
    <row r="10" spans="2:20" ht="18" customHeight="1" x14ac:dyDescent="0.25">
      <c r="B10" s="7">
        <f t="shared" ca="1" si="0"/>
        <v>43648</v>
      </c>
      <c r="C10" s="47">
        <v>0.35416666666666669</v>
      </c>
      <c r="D10" s="8">
        <v>21</v>
      </c>
    </row>
    <row r="11" spans="2:20" ht="18" customHeight="1" x14ac:dyDescent="0.25">
      <c r="B11" s="7">
        <f t="shared" ca="1" si="0"/>
        <v>43649</v>
      </c>
      <c r="C11" s="47">
        <v>0.41666666666666669</v>
      </c>
      <c r="D11" s="8">
        <v>20.3</v>
      </c>
    </row>
  </sheetData>
  <mergeCells count="3">
    <mergeCell ref="B1:F2"/>
    <mergeCell ref="B3:D3"/>
    <mergeCell ref="G1:T2"/>
  </mergeCells>
  <conditionalFormatting sqref="B5:D11">
    <cfRule type="expression" dxfId="13" priority="2">
      <formula>$D5=Obiectiv4</formula>
    </cfRule>
  </conditionalFormatting>
  <dataValidations disablePrompts="1" count="6">
    <dataValidation allowBlank="1" showInputMessage="1" showErrorMessage="1" prompt="Creați un monitor de coapse în această foaie de lucru. Introduceți detaliile în tabelul Monitor coapse" sqref="A1" xr:uid="{00000000-0002-0000-0400-000000000000}"/>
    <dataValidation allowBlank="1" showInputMessage="1" showErrorMessage="1" prompt="Titlul acestei foi de lucru se află în această celulă iar imaginea în celula din dreapta" sqref="B1:F2" xr:uid="{00000000-0002-0000-0400-000001000000}"/>
    <dataValidation allowBlank="1" showInputMessage="1" showErrorMessage="1" prompt="Introduceți detaliile în tabelul de mai jos" sqref="B3:D3" xr:uid="{00000000-0002-0000-0400-000002000000}"/>
    <dataValidation allowBlank="1" showInputMessage="1" showErrorMessage="1" prompt="Introduceți data în această coloană, sub acest titlu. Utilizați filtrele din titluri pentru a găsi anumite intrări" sqref="B4" xr:uid="{00000000-0002-0000-0400-000003000000}"/>
    <dataValidation allowBlank="1" showInputMessage="1" showErrorMessage="1" prompt="Introduceți ora în această coloană sub acest titlu" sqref="C4" xr:uid="{00000000-0002-0000-0400-000004000000}"/>
    <dataValidation allowBlank="1" showInputMessage="1" showErrorMessage="1" prompt="Introduceți dimensiunea în această coloană, sub acest titlu" sqref="D4" xr:uid="{00000000-0002-0000-0400-000005000000}"/>
  </dataValidations>
  <printOptions horizontalCentered="1"/>
  <pageMargins left="0.25" right="0.25" top="0.75" bottom="0.75" header="0.3" footer="0.3"/>
  <pageSetup paperSize="9" scale="52"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20" style="4" customWidth="1"/>
    <col min="3" max="3" width="22.28515625" style="4" customWidth="1"/>
    <col min="4" max="4" width="21.140625" style="4" customWidth="1"/>
    <col min="5" max="5" width="14.7109375" style="13" customWidth="1"/>
    <col min="6" max="6" width="13.85546875" style="4" customWidth="1"/>
    <col min="7" max="7" width="13.140625" style="4" customWidth="1"/>
    <col min="8" max="8" width="30.85546875" style="49" customWidth="1"/>
    <col min="9" max="9" width="2.7109375" style="3" customWidth="1"/>
    <col min="10" max="16384" width="9.140625" style="3"/>
  </cols>
  <sheetData>
    <row r="1" spans="1:9" s="5" customFormat="1" ht="57.75" customHeight="1" x14ac:dyDescent="0.25">
      <c r="A1" s="6"/>
      <c r="B1" s="43" t="s">
        <v>25</v>
      </c>
      <c r="C1" s="43"/>
      <c r="D1" s="43"/>
      <c r="E1" s="38" t="s">
        <v>22</v>
      </c>
      <c r="F1" s="38"/>
      <c r="G1" s="38"/>
      <c r="H1" s="38"/>
      <c r="I1" s="38"/>
    </row>
    <row r="2" spans="1:9" customFormat="1" ht="21" customHeight="1" x14ac:dyDescent="0.25">
      <c r="A2" s="6"/>
      <c r="B2" s="43"/>
      <c r="C2" s="43"/>
      <c r="D2" s="43"/>
      <c r="E2" s="38"/>
      <c r="F2" s="38"/>
      <c r="G2" s="38"/>
      <c r="H2" s="38"/>
      <c r="I2" s="38"/>
    </row>
    <row r="3" spans="1:9" ht="30.75" customHeight="1" x14ac:dyDescent="0.25">
      <c r="A3" s="6"/>
      <c r="B3" s="26" t="s">
        <v>26</v>
      </c>
      <c r="C3" s="30" t="s">
        <v>33</v>
      </c>
      <c r="D3" s="29" t="s">
        <v>35</v>
      </c>
      <c r="F3" s="6"/>
      <c r="G3" s="6"/>
      <c r="H3" s="6"/>
    </row>
    <row r="4" spans="1:9" ht="21.75" customHeight="1" x14ac:dyDescent="0.25">
      <c r="A4" s="6"/>
      <c r="B4" s="12" t="s">
        <v>27</v>
      </c>
      <c r="C4" s="2">
        <f>SUMIF(JurnalDeActivități[ACTIVITATE],Categoria1,JurnalDeActivități[DISTANȚA])</f>
        <v>11.46</v>
      </c>
      <c r="D4" s="10" t="s">
        <v>36</v>
      </c>
      <c r="F4" s="6"/>
      <c r="G4" s="6"/>
      <c r="H4" s="6"/>
    </row>
    <row r="5" spans="1:9" ht="21.75" customHeight="1" x14ac:dyDescent="0.25">
      <c r="A5" s="6"/>
      <c r="B5" s="12" t="s">
        <v>28</v>
      </c>
      <c r="C5" s="2">
        <f>SUMIF(JurnalDeActivități[ACTIVITATE],Categoria2,JurnalDeActivități[DISTANȚA])</f>
        <v>0</v>
      </c>
      <c r="D5" s="10" t="s">
        <v>36</v>
      </c>
      <c r="F5" s="6"/>
      <c r="G5" s="6"/>
      <c r="H5" s="6"/>
    </row>
    <row r="6" spans="1:9" ht="21.75" customHeight="1" x14ac:dyDescent="0.25">
      <c r="A6" s="6"/>
      <c r="B6" s="12" t="s">
        <v>29</v>
      </c>
      <c r="C6" s="2">
        <f>SUMIF(JurnalDeActivități[ACTIVITATE],Categoria3,JurnalDeActivități[DISTANȚA])</f>
        <v>1227</v>
      </c>
      <c r="D6" s="10" t="s">
        <v>37</v>
      </c>
      <c r="F6" s="6"/>
      <c r="G6" s="6"/>
      <c r="H6" s="6"/>
    </row>
    <row r="7" spans="1:9" ht="21.75" customHeight="1" x14ac:dyDescent="0.25">
      <c r="A7" s="6"/>
      <c r="B7" s="12" t="s">
        <v>30</v>
      </c>
      <c r="C7" s="2">
        <f>SUMIF(JurnalDeActivități[ACTIVITATE],Categoria4,JurnalDeActivități[DISTANȚA])</f>
        <v>1700</v>
      </c>
      <c r="D7" s="10" t="s">
        <v>38</v>
      </c>
      <c r="F7" s="6"/>
      <c r="G7" s="6"/>
      <c r="H7" s="6"/>
    </row>
    <row r="8" spans="1:9" s="6" customFormat="1" ht="21.75" customHeight="1" x14ac:dyDescent="0.25">
      <c r="B8" s="12" t="s">
        <v>31</v>
      </c>
      <c r="C8" s="2">
        <f>SUMIF(JurnalDeActivități[ACTIVITATE],Categoria5,JurnalDeActivități[DISTANȚA])</f>
        <v>4.53</v>
      </c>
      <c r="D8" s="10" t="s">
        <v>36</v>
      </c>
      <c r="E8" s="13"/>
    </row>
    <row r="9" spans="1:9" ht="18" customHeight="1" x14ac:dyDescent="0.25">
      <c r="A9" s="6"/>
      <c r="B9" s="42"/>
      <c r="C9" s="42"/>
      <c r="D9" s="42"/>
      <c r="F9" s="6"/>
      <c r="G9" s="6"/>
      <c r="H9" s="6"/>
    </row>
    <row r="10" spans="1:9" ht="18" customHeight="1" x14ac:dyDescent="0.25">
      <c r="B10" s="6" t="s">
        <v>32</v>
      </c>
      <c r="C10" s="6" t="s">
        <v>34</v>
      </c>
      <c r="D10" s="6" t="s">
        <v>39</v>
      </c>
      <c r="E10" s="12" t="s">
        <v>40</v>
      </c>
      <c r="F10" s="12" t="s">
        <v>41</v>
      </c>
      <c r="G10" s="6" t="s">
        <v>42</v>
      </c>
      <c r="H10" s="6" t="s">
        <v>43</v>
      </c>
    </row>
    <row r="11" spans="1:9" ht="18" customHeight="1" x14ac:dyDescent="0.25">
      <c r="B11" s="50">
        <f ca="1">TODAY()+30+ROW()</f>
        <v>43649</v>
      </c>
      <c r="C11" s="51" t="s">
        <v>27</v>
      </c>
      <c r="D11" s="52">
        <v>0.54166666666666663</v>
      </c>
      <c r="E11" s="53">
        <v>1.5972222222222276E-2</v>
      </c>
      <c r="F11" s="54">
        <v>3.66</v>
      </c>
      <c r="G11" s="54">
        <v>173</v>
      </c>
      <c r="H11" s="55" t="s">
        <v>44</v>
      </c>
    </row>
    <row r="12" spans="1:9" ht="18" customHeight="1" x14ac:dyDescent="0.25">
      <c r="B12" s="50">
        <f ca="1">TODAY()+30+ROW()</f>
        <v>43650</v>
      </c>
      <c r="C12" s="51" t="s">
        <v>27</v>
      </c>
      <c r="D12" s="52">
        <v>0.6875</v>
      </c>
      <c r="E12" s="53">
        <v>6.25E-2</v>
      </c>
      <c r="F12" s="54">
        <v>7.8</v>
      </c>
      <c r="G12" s="54">
        <v>344</v>
      </c>
      <c r="H12" s="55"/>
    </row>
    <row r="13" spans="1:9" ht="18" customHeight="1" x14ac:dyDescent="0.25">
      <c r="B13" s="50">
        <f ca="1">TODAY()+30+ROW()</f>
        <v>43651</v>
      </c>
      <c r="C13" s="51" t="s">
        <v>30</v>
      </c>
      <c r="D13" s="52">
        <v>0.41666666666666669</v>
      </c>
      <c r="E13" s="53">
        <v>2.0833333333333332E-2</v>
      </c>
      <c r="F13" s="54">
        <v>1700</v>
      </c>
      <c r="G13" s="54">
        <v>237</v>
      </c>
      <c r="H13" s="55"/>
    </row>
    <row r="14" spans="1:9" ht="18" customHeight="1" x14ac:dyDescent="0.25">
      <c r="B14" s="50">
        <f ca="1">TODAY()+30+ROW()</f>
        <v>43652</v>
      </c>
      <c r="C14" s="51" t="s">
        <v>29</v>
      </c>
      <c r="D14" s="52">
        <v>0.5625</v>
      </c>
      <c r="E14" s="53">
        <v>2.4305555555555556E-2</v>
      </c>
      <c r="F14" s="54">
        <v>1227</v>
      </c>
      <c r="G14" s="54">
        <v>150</v>
      </c>
      <c r="H14" s="55"/>
    </row>
    <row r="15" spans="1:9" ht="18" customHeight="1" x14ac:dyDescent="0.25">
      <c r="B15" s="50">
        <f ca="1">TODAY()+30+ROW()</f>
        <v>43653</v>
      </c>
      <c r="C15" s="51" t="s">
        <v>31</v>
      </c>
      <c r="D15" s="52">
        <v>0.59652777777777777</v>
      </c>
      <c r="E15" s="53">
        <v>2.0833333333333332E-2</v>
      </c>
      <c r="F15" s="54">
        <v>4.53</v>
      </c>
      <c r="G15" s="54">
        <v>115</v>
      </c>
      <c r="H15" s="55"/>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Selectați Unitate din listă. Selectați ANULARE, apăsați ALT+SĂGEATĂ ÎN JOS pentru opțiuni, apoi SĂGEATĂ ÎN JOS și ENTER pentru a selecta" sqref="D4:D8" xr:uid="{00000000-0002-0000-0500-000000000000}">
      <formula1>"Mile,Kilometri,Pași,Ture,Yarzi,Metri,Repetiții"</formula1>
    </dataValidation>
    <dataValidation type="list" errorStyle="warning" allowBlank="1" showErrorMessage="1" error="Selectați Activitate din listă. Selectați ANULARE, apăsați ALT+SĂGEATĂ ÎN JOS pentru opțiuni, apoi SĂGEATĂ ÎN JOS și ENTER pentru a selecta" sqref="C11:C15" xr:uid="{00000000-0002-0000-0500-000001000000}">
      <formula1>$B$4:$B$8</formula1>
    </dataValidation>
    <dataValidation allowBlank="1" showInputMessage="1" showErrorMessage="1" prompt="Creați un jurnal de activități în această foaie de lucru. Introduceți detaliile în tabelul Jurnal de activitate începând de la celula B10. Totalul activităților este calculat automat în celulele C4 la C8" sqref="A1" xr:uid="{00000000-0002-0000-0500-000002000000}"/>
    <dataValidation allowBlank="1" showInputMessage="1" showErrorMessage="1" prompt="Titlul acestei foi de lucru se află în această celulă iar imaginea în celula din dreapta. Activitățile și totalurile lor se află în celulele B4 până la D8" sqref="B1:D2" xr:uid="{00000000-0002-0000-0500-000003000000}"/>
    <dataValidation allowBlank="1" showInputMessage="1" showErrorMessage="1" prompt="Personalizați activitățile în această coloană, sub acest titlu" sqref="B3" xr:uid="{00000000-0002-0000-0500-000004000000}"/>
    <dataValidation allowBlank="1" showInputMessage="1" showErrorMessage="1" prompt="Totalul este calculat automat în această coloană, sub acest titlu" sqref="C3" xr:uid="{00000000-0002-0000-0500-000005000000}"/>
    <dataValidation allowBlank="1" showInputMessage="1" showErrorMessage="1" prompt="Selectați Unitatea în această coloană, sub acest titlu. Apăsați ALT+SĂGEATĂ ÎN JOS pentru opțiuni, apoi SĂGEATĂ ÎN JOS și ENTER pentru a selecta" sqref="D3" xr:uid="{00000000-0002-0000-0500-000006000000}"/>
    <dataValidation allowBlank="1" showInputMessage="1" showErrorMessage="1" prompt="Introduceți data în această coloană, sub acest titlu. Utilizați filtrele din titluri pentru a găsi anumite intrări" sqref="B10" xr:uid="{00000000-0002-0000-0500-000007000000}"/>
    <dataValidation allowBlank="1" showInputMessage="1" showErrorMessage="1" prompt="Selectați Activitate în această coloană, sub acest titlu. Apăsați ALT+SĂGEATĂ ÎN JOS pentru opțiuni, apoi SĂGEATĂ ÎN JOS și ENTER pentru a selecta" sqref="C10" xr:uid="{00000000-0002-0000-0500-000008000000}"/>
    <dataValidation allowBlank="1" showInputMessage="1" showErrorMessage="1" prompt="Introduceți ora de început în această coloană, sub acest titlu" sqref="D10" xr:uid="{00000000-0002-0000-0500-000009000000}"/>
    <dataValidation allowBlank="1" showInputMessage="1" showErrorMessage="1" prompt="Introduceți Durata în această coloană, sub acest titlu" sqref="E10" xr:uid="{00000000-0002-0000-0500-00000A000000}"/>
    <dataValidation allowBlank="1" showInputMessage="1" showErrorMessage="1" prompt="Introduceți Distanța în kilometri în această coloană, sub acest titlu" sqref="F10" xr:uid="{00000000-0002-0000-0500-00000B000000}"/>
    <dataValidation allowBlank="1" showInputMessage="1" showErrorMessage="1" prompt="Introduceți Caloriile în această coloană, sub acest titlu" sqref="G10" xr:uid="{00000000-0002-0000-0500-00000C000000}"/>
    <dataValidation allowBlank="1" showInputMessage="1" showErrorMessage="1" prompt="Introduceți Notele în această coloană, sub acest titlu" sqref="H10" xr:uid="{00000000-0002-0000-0500-00000D000000}"/>
  </dataValidations>
  <printOptions horizontalCentered="1"/>
  <pageMargins left="0.25" right="0.25" top="0.75" bottom="0.75" header="0.3" footer="0.3"/>
  <pageSetup paperSize="9" scale="66"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2" width="35.5703125" customWidth="1"/>
    <col min="3" max="3" width="38.5703125" customWidth="1"/>
    <col min="4" max="4" width="29.85546875" customWidth="1"/>
    <col min="5" max="6" width="13.7109375" customWidth="1"/>
    <col min="7" max="7" width="17.7109375" customWidth="1"/>
    <col min="8" max="8" width="13.7109375" customWidth="1"/>
    <col min="9" max="9" width="21.140625" customWidth="1"/>
    <col min="10" max="10" width="17.140625" customWidth="1"/>
    <col min="11" max="12" width="13.7109375" customWidth="1"/>
    <col min="13" max="13" width="2.7109375" customWidth="1"/>
  </cols>
  <sheetData>
    <row r="1" spans="1:12" s="27" customFormat="1" ht="57.75" customHeight="1" x14ac:dyDescent="0.25">
      <c r="A1" s="31" t="s">
        <v>45</v>
      </c>
      <c r="B1" s="45" t="s">
        <v>46</v>
      </c>
      <c r="C1" s="45"/>
      <c r="D1" s="46" t="s">
        <v>22</v>
      </c>
      <c r="E1" s="46"/>
      <c r="F1" s="46"/>
      <c r="G1" s="46"/>
      <c r="H1" s="46"/>
      <c r="I1" s="46"/>
      <c r="J1" s="46"/>
      <c r="K1" s="46"/>
      <c r="L1" s="46"/>
    </row>
    <row r="2" spans="1:12" ht="21" customHeight="1" x14ac:dyDescent="0.25">
      <c r="A2" s="6"/>
      <c r="B2" s="45"/>
      <c r="C2" s="45"/>
      <c r="D2" s="46"/>
      <c r="E2" s="46"/>
      <c r="F2" s="46"/>
      <c r="G2" s="46"/>
      <c r="H2" s="46"/>
      <c r="I2" s="46"/>
      <c r="J2" s="46"/>
      <c r="K2" s="46"/>
      <c r="L2" s="46"/>
    </row>
    <row r="3" spans="1:12" s="35" customFormat="1" ht="18" customHeight="1" x14ac:dyDescent="0.25">
      <c r="B3" s="45"/>
      <c r="C3" s="45"/>
      <c r="E3" s="36" t="str">
        <f>(JurnalDeAlimentație[[#Headers],[CALORII]])</f>
        <v>CALORII</v>
      </c>
      <c r="F3" s="36" t="str">
        <f>(JurnalDeAlimentație[[#Headers],[GRĂSIMI]])</f>
        <v>GRĂSIMI</v>
      </c>
      <c r="G3" s="36" t="str">
        <f>(JurnalDeAlimentație[[#Headers],[COLESTEROL]])</f>
        <v>COLESTEROL</v>
      </c>
      <c r="H3" s="36" t="str">
        <f>(JurnalDeAlimentație[[#Headers],[SODIU]])</f>
        <v>SODIU</v>
      </c>
      <c r="I3" s="36" t="str">
        <f>(JurnalDeAlimentație[[#Headers],[CARBOHIDRAȚI]])</f>
        <v>CARBOHIDRAȚI</v>
      </c>
      <c r="J3" s="36" t="str">
        <f>(JurnalDeAlimentație[[#Headers],[PROTEINE]])</f>
        <v>PROTEINE</v>
      </c>
      <c r="K3" s="36" t="str">
        <f>(JurnalDeAlimentație[[#Headers],[ZAHĂR]])</f>
        <v>ZAHĂR</v>
      </c>
      <c r="L3" s="36" t="str">
        <f>(JurnalDeAlimentație[[#Headers],[FIBRE]])</f>
        <v>FIBRE</v>
      </c>
    </row>
    <row r="4" spans="1:12" ht="16.5" customHeight="1" x14ac:dyDescent="0.25">
      <c r="A4" s="6"/>
      <c r="B4" s="44" t="s">
        <v>47</v>
      </c>
      <c r="C4" s="44"/>
      <c r="D4" s="28" t="s">
        <v>53</v>
      </c>
      <c r="E4" s="24">
        <v>1800</v>
      </c>
      <c r="F4" s="25">
        <v>40</v>
      </c>
      <c r="G4" s="25">
        <v>225</v>
      </c>
      <c r="H4" s="25">
        <v>2100</v>
      </c>
      <c r="I4" s="25">
        <v>130</v>
      </c>
      <c r="J4" s="25">
        <v>56</v>
      </c>
      <c r="K4" s="25">
        <v>25</v>
      </c>
      <c r="L4" s="25">
        <v>25</v>
      </c>
    </row>
    <row r="5" spans="1:12" s="6" customFormat="1" ht="16.5" customHeight="1" x14ac:dyDescent="0.25">
      <c r="B5" s="44"/>
      <c r="C5" s="44"/>
      <c r="D5" s="34" t="str">
        <f>IF(E5=SUM(JurnalDeAlimentație[CALORII]),"Consum total:","Aport filtrat:")</f>
        <v>Consum total:</v>
      </c>
      <c r="E5" s="24">
        <f>SUBTOTAL(109,JurnalDeAlimentație[CALORII])</f>
        <v>3090</v>
      </c>
      <c r="F5" s="25">
        <f>SUBTOTAL(109,JurnalDeAlimentație[GRĂSIMI])</f>
        <v>74.27000000000001</v>
      </c>
      <c r="G5" s="25">
        <f>SUBTOTAL(109,JurnalDeAlimentație[COLESTEROL])</f>
        <v>139.6</v>
      </c>
      <c r="H5" s="25">
        <f>SUBTOTAL(109,JurnalDeAlimentație[SODIU])</f>
        <v>1400.7</v>
      </c>
      <c r="I5" s="25">
        <f>SUBTOTAL(109,JurnalDeAlimentație[CARBOHIDRAȚI])</f>
        <v>208.56</v>
      </c>
      <c r="J5" s="25">
        <f>SUBTOTAL(109,JurnalDeAlimentație[PROTEINE])</f>
        <v>68.81</v>
      </c>
      <c r="K5" s="25">
        <f>SUBTOTAL(109,JurnalDeAlimentație[ZAHĂR])</f>
        <v>84.1</v>
      </c>
      <c r="L5" s="25">
        <f>SUBTOTAL(109,JurnalDeAlimentație[FIBRE])</f>
        <v>24.5</v>
      </c>
    </row>
    <row r="6" spans="1:12" ht="18" customHeight="1" x14ac:dyDescent="0.25">
      <c r="B6" s="42"/>
      <c r="C6" s="42"/>
    </row>
    <row r="7" spans="1:12" ht="18" customHeight="1" x14ac:dyDescent="0.25">
      <c r="A7" s="6"/>
      <c r="B7" s="19" t="s">
        <v>32</v>
      </c>
      <c r="C7" s="20" t="s">
        <v>48</v>
      </c>
      <c r="D7" s="20" t="s">
        <v>54</v>
      </c>
      <c r="E7" s="23" t="s">
        <v>42</v>
      </c>
      <c r="F7" s="23" t="s">
        <v>66</v>
      </c>
      <c r="G7" s="23" t="s">
        <v>67</v>
      </c>
      <c r="H7" s="23" t="s">
        <v>68</v>
      </c>
      <c r="I7" s="23" t="s">
        <v>69</v>
      </c>
      <c r="J7" s="23" t="s">
        <v>70</v>
      </c>
      <c r="K7" s="23" t="s">
        <v>71</v>
      </c>
      <c r="L7" s="23" t="s">
        <v>72</v>
      </c>
    </row>
    <row r="8" spans="1:12" ht="18" customHeight="1" x14ac:dyDescent="0.25">
      <c r="A8" s="6"/>
      <c r="B8" s="21">
        <f t="shared" ref="B8:B18" ca="1" si="0">TODAY()+30+ROW()</f>
        <v>43646</v>
      </c>
      <c r="C8" s="22" t="s">
        <v>49</v>
      </c>
      <c r="D8" s="22" t="s">
        <v>55</v>
      </c>
      <c r="E8" s="23">
        <v>130</v>
      </c>
      <c r="F8" s="23">
        <v>8</v>
      </c>
      <c r="G8" s="23">
        <v>10</v>
      </c>
      <c r="H8" s="23">
        <v>60</v>
      </c>
      <c r="I8" s="23">
        <v>16</v>
      </c>
      <c r="J8" s="23">
        <v>11</v>
      </c>
      <c r="K8" s="23">
        <v>5</v>
      </c>
      <c r="L8" s="23">
        <v>0</v>
      </c>
    </row>
    <row r="9" spans="1:12" ht="18" customHeight="1" x14ac:dyDescent="0.25">
      <c r="A9" s="6"/>
      <c r="B9" s="21">
        <f t="shared" ca="1" si="0"/>
        <v>43647</v>
      </c>
      <c r="C9" s="22" t="s">
        <v>50</v>
      </c>
      <c r="D9" s="22" t="s">
        <v>56</v>
      </c>
      <c r="E9" s="23">
        <v>65</v>
      </c>
      <c r="F9" s="23">
        <v>0.2</v>
      </c>
      <c r="G9" s="23"/>
      <c r="H9" s="23"/>
      <c r="I9" s="23">
        <v>17.3</v>
      </c>
      <c r="J9" s="23">
        <v>0.3</v>
      </c>
      <c r="K9" s="23"/>
      <c r="L9" s="23"/>
    </row>
    <row r="10" spans="1:12" ht="18" customHeight="1" x14ac:dyDescent="0.25">
      <c r="A10" s="6"/>
      <c r="B10" s="21">
        <f t="shared" ca="1" si="0"/>
        <v>43648</v>
      </c>
      <c r="C10" s="22" t="s">
        <v>51</v>
      </c>
      <c r="D10" s="22" t="s">
        <v>57</v>
      </c>
      <c r="E10" s="23">
        <v>220</v>
      </c>
      <c r="F10" s="23">
        <v>0.5</v>
      </c>
      <c r="G10" s="23"/>
      <c r="H10" s="23">
        <v>200</v>
      </c>
      <c r="I10" s="23">
        <v>30</v>
      </c>
      <c r="J10" s="23">
        <v>6</v>
      </c>
      <c r="K10" s="23">
        <v>4</v>
      </c>
      <c r="L10" s="23">
        <v>9</v>
      </c>
    </row>
    <row r="11" spans="1:12" ht="18" customHeight="1" x14ac:dyDescent="0.25">
      <c r="A11" s="6"/>
      <c r="B11" s="21">
        <f t="shared" ca="1" si="0"/>
        <v>43649</v>
      </c>
      <c r="C11" s="22" t="s">
        <v>52</v>
      </c>
      <c r="D11" s="22" t="s">
        <v>58</v>
      </c>
      <c r="E11" s="23">
        <v>600</v>
      </c>
      <c r="F11" s="23">
        <v>0.5</v>
      </c>
      <c r="G11" s="23"/>
      <c r="H11" s="23">
        <v>300</v>
      </c>
      <c r="I11" s="23">
        <v>22</v>
      </c>
      <c r="J11" s="23">
        <v>9.8000000000000007</v>
      </c>
      <c r="K11" s="23"/>
      <c r="L11" s="23"/>
    </row>
    <row r="12" spans="1:12" ht="18" customHeight="1" x14ac:dyDescent="0.25">
      <c r="A12" s="6"/>
      <c r="B12" s="21">
        <f t="shared" ca="1" si="0"/>
        <v>43650</v>
      </c>
      <c r="C12" s="22" t="s">
        <v>50</v>
      </c>
      <c r="D12" s="22" t="s">
        <v>59</v>
      </c>
      <c r="E12" s="23">
        <v>210</v>
      </c>
      <c r="F12" s="23">
        <v>20</v>
      </c>
      <c r="G12" s="23"/>
      <c r="H12" s="23"/>
      <c r="I12" s="23">
        <v>3</v>
      </c>
      <c r="J12" s="23">
        <v>5</v>
      </c>
      <c r="K12" s="23"/>
      <c r="L12" s="23">
        <v>3</v>
      </c>
    </row>
    <row r="13" spans="1:12" ht="18" customHeight="1" x14ac:dyDescent="0.25">
      <c r="A13" s="6"/>
      <c r="B13" s="21">
        <f t="shared" ca="1" si="0"/>
        <v>43651</v>
      </c>
      <c r="C13" s="22" t="s">
        <v>49</v>
      </c>
      <c r="D13" s="22" t="s">
        <v>60</v>
      </c>
      <c r="E13" s="23">
        <v>220</v>
      </c>
      <c r="F13" s="23">
        <v>3</v>
      </c>
      <c r="G13" s="23"/>
      <c r="H13" s="23"/>
      <c r="I13" s="23">
        <v>29</v>
      </c>
      <c r="J13" s="23">
        <v>7</v>
      </c>
      <c r="K13" s="23"/>
      <c r="L13" s="23">
        <v>5</v>
      </c>
    </row>
    <row r="14" spans="1:12" ht="18" customHeight="1" x14ac:dyDescent="0.25">
      <c r="A14" s="6"/>
      <c r="B14" s="21">
        <f t="shared" ca="1" si="0"/>
        <v>43652</v>
      </c>
      <c r="C14" s="22" t="s">
        <v>50</v>
      </c>
      <c r="D14" s="22" t="s">
        <v>61</v>
      </c>
      <c r="E14" s="23">
        <v>85</v>
      </c>
      <c r="F14" s="23">
        <v>0</v>
      </c>
      <c r="G14" s="23"/>
      <c r="H14" s="23">
        <v>0</v>
      </c>
      <c r="I14" s="23">
        <v>21</v>
      </c>
      <c r="J14" s="23">
        <v>1</v>
      </c>
      <c r="K14" s="23">
        <v>17</v>
      </c>
      <c r="L14" s="23">
        <v>4</v>
      </c>
    </row>
    <row r="15" spans="1:12" ht="18" customHeight="1" x14ac:dyDescent="0.25">
      <c r="A15" s="6"/>
      <c r="B15" s="21">
        <f t="shared" ca="1" si="0"/>
        <v>43653</v>
      </c>
      <c r="C15" s="22" t="s">
        <v>51</v>
      </c>
      <c r="D15" s="22" t="s">
        <v>62</v>
      </c>
      <c r="E15" s="23">
        <v>340</v>
      </c>
      <c r="F15" s="23">
        <v>7</v>
      </c>
      <c r="G15" s="23">
        <v>3</v>
      </c>
      <c r="H15" s="23">
        <v>63</v>
      </c>
      <c r="I15" s="23">
        <v>1</v>
      </c>
      <c r="J15" s="23">
        <v>2</v>
      </c>
      <c r="K15" s="23"/>
      <c r="L15" s="23">
        <v>2</v>
      </c>
    </row>
    <row r="16" spans="1:12" ht="18" customHeight="1" x14ac:dyDescent="0.25">
      <c r="A16" s="6"/>
      <c r="B16" s="21">
        <f t="shared" ca="1" si="0"/>
        <v>43654</v>
      </c>
      <c r="C16" s="22" t="s">
        <v>52</v>
      </c>
      <c r="D16" s="22" t="s">
        <v>63</v>
      </c>
      <c r="E16" s="23">
        <v>470</v>
      </c>
      <c r="F16" s="23">
        <v>4.07</v>
      </c>
      <c r="G16" s="23">
        <v>49</v>
      </c>
      <c r="H16" s="23">
        <v>460</v>
      </c>
      <c r="I16" s="23">
        <v>0.46</v>
      </c>
      <c r="J16" s="23">
        <v>23.71</v>
      </c>
      <c r="K16" s="23">
        <v>0.1</v>
      </c>
      <c r="L16" s="23"/>
    </row>
    <row r="17" spans="2:12" ht="18" customHeight="1" x14ac:dyDescent="0.25">
      <c r="B17" s="21">
        <f t="shared" ca="1" si="0"/>
        <v>43655</v>
      </c>
      <c r="C17" s="22" t="s">
        <v>52</v>
      </c>
      <c r="D17" s="22" t="s">
        <v>64</v>
      </c>
      <c r="E17" s="23">
        <v>220</v>
      </c>
      <c r="F17" s="23">
        <v>7</v>
      </c>
      <c r="G17" s="23"/>
      <c r="H17" s="23"/>
      <c r="I17" s="23">
        <v>5</v>
      </c>
      <c r="J17" s="23">
        <v>3</v>
      </c>
      <c r="K17" s="23"/>
      <c r="L17" s="23"/>
    </row>
    <row r="18" spans="2:12" ht="18" customHeight="1" x14ac:dyDescent="0.25">
      <c r="B18" s="21">
        <f t="shared" ca="1" si="0"/>
        <v>43656</v>
      </c>
      <c r="C18" s="22" t="s">
        <v>50</v>
      </c>
      <c r="D18" s="22" t="s">
        <v>65</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12" priority="8">
      <formula>AND($E$5&lt;&gt;SUM($E$8:$E$18),E$5&gt;E$4)</formula>
    </cfRule>
  </conditionalFormatting>
  <dataValidations count="9">
    <dataValidation allowBlank="1" showInputMessage="1" showErrorMessage="1" prompt="Creați un jurnal de alimente în această foaie de lucru. Introduceți detaliile în tabelul Jurnalul de alimente, începând cu celula B7" sqref="A1" xr:uid="{00000000-0002-0000-0600-000000000000}"/>
    <dataValidation allowBlank="1" showInputMessage="1" showErrorMessage="1" prompt="Titlul acestei foi de lucru se află în această celulă iar imaginea în celula din dreapta " sqref="B1:C2" xr:uid="{00000000-0002-0000-0600-000001000000}"/>
    <dataValidation allowBlank="1" showInputMessage="1" showErrorMessage="1" prompt="Setați obiectivele nutriționale în celulele din dreapta " sqref="B4:C5" xr:uid="{00000000-0002-0000-0600-000002000000}"/>
    <dataValidation allowBlank="1" showInputMessage="1" showErrorMessage="1" prompt="Introduceți consumul zilnic de nutrienți din celulele din dreapta,de la celulele E4 la L4. Tipurile nutrienților sunt actualizate automat în rândul de deasupra pe baza bazat pe titluri de tabel particularizate" sqref="D4" xr:uid="{00000000-0002-0000-0600-000003000000}"/>
    <dataValidation allowBlank="1" showInputMessage="1" showErrorMessage="1" prompt="Totalul consumului de nutrienți este calculat automat în celulele din dreapta, de la celulele E5 la L5" sqref="D5" xr:uid="{00000000-0002-0000-0600-000004000000}"/>
    <dataValidation allowBlank="1" showInputMessage="1" showErrorMessage="1" prompt="Introduceți data în această coloană, sub acest titlu. Utilizați filtrul din titluri pentru a găsi anumite intrări" sqref="B7" xr:uid="{00000000-0002-0000-0600-000005000000}"/>
    <dataValidation allowBlank="1" showInputMessage="1" showErrorMessage="1" prompt="Introduceți tipul de masă în această coloană, sub acest titlu" sqref="C7" xr:uid="{00000000-0002-0000-0600-000006000000}"/>
    <dataValidation allowBlank="1" showInputMessage="1" showErrorMessage="1" prompt="Introduceți alimentele în această coloană, sub acest titlu" sqref="D7" xr:uid="{00000000-0002-0000-0600-000007000000}"/>
    <dataValidation allowBlank="1" showInputMessage="1" showErrorMessage="1" prompt="Particularizați acest titlu de tabel pentru a urmări cerințele nutriționale specifice în această coloană sub acest titlu" sqref="E7:L7" xr:uid="{00000000-0002-0000-0600-000008000000}"/>
  </dataValidations>
  <printOptions horizontalCentered="1"/>
  <pageMargins left="0.25" right="0.25" top="0.75" bottom="0.75" header="0.3" footer="0.3"/>
  <pageSetup paperSize="9" scale="40"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7</vt:i4>
      </vt:variant>
      <vt:variant>
        <vt:lpstr>Zone denumite</vt:lpstr>
      </vt:variant>
      <vt:variant>
        <vt:i4>27</vt:i4>
      </vt:variant>
    </vt:vector>
  </HeadingPairs>
  <TitlesOfParts>
    <vt:vector size="34" baseType="lpstr">
      <vt:lpstr>Monitor de greutate</vt:lpstr>
      <vt:lpstr>Monitor talie</vt:lpstr>
      <vt:lpstr>Monitor biceps</vt:lpstr>
      <vt:lpstr>Monitor șolduri</vt:lpstr>
      <vt:lpstr>Monitor coapse</vt:lpstr>
      <vt:lpstr>Jurnal de activități</vt:lpstr>
      <vt:lpstr>Jurnal de alimentație</vt:lpstr>
      <vt:lpstr>Categoria1</vt:lpstr>
      <vt:lpstr>Categoria2</vt:lpstr>
      <vt:lpstr>Categoria3</vt:lpstr>
      <vt:lpstr>Categoria4</vt:lpstr>
      <vt:lpstr>Categoria5</vt:lpstr>
      <vt:lpstr>CăutareDate</vt:lpstr>
      <vt:lpstr>'Monitor de greutate'!EtichetăGreutate</vt:lpstr>
      <vt:lpstr>'Monitor de greutate'!EtichetăObiectiv1</vt:lpstr>
      <vt:lpstr>'Monitor de greutate'!EtichetăObiectiv2</vt:lpstr>
      <vt:lpstr>'Monitor de greutate'!EtichetăObiectiv3</vt:lpstr>
      <vt:lpstr>'Monitor de greutate'!EtichetăObiectiv4</vt:lpstr>
      <vt:lpstr>'Monitor de greutate'!GreutateCurentă</vt:lpstr>
      <vt:lpstr>'Jurnal de activități'!Imprimare_titluri</vt:lpstr>
      <vt:lpstr>'Jurnal de alimentație'!Imprimare_titluri</vt:lpstr>
      <vt:lpstr>'Monitor biceps'!Imprimare_titluri</vt:lpstr>
      <vt:lpstr>'Monitor coapse'!Imprimare_titluri</vt:lpstr>
      <vt:lpstr>'Monitor de greutate'!Imprimare_titluri</vt:lpstr>
      <vt:lpstr>'Monitor șolduri'!Imprimare_titluri</vt:lpstr>
      <vt:lpstr>'Monitor talie'!Imprimare_titluri</vt:lpstr>
      <vt:lpstr>'Monitor de greutate'!Înălțime</vt:lpstr>
      <vt:lpstr>'Monitor de greutate'!Obiectiv1</vt:lpstr>
      <vt:lpstr>'Monitor de greutate'!Obiectiv2</vt:lpstr>
      <vt:lpstr>'Monitor de greutate'!Obiectiv3</vt:lpstr>
      <vt:lpstr>'Monitor de greutate'!Obiectiv4</vt:lpstr>
      <vt:lpstr>'Monitor de greutate'!ObiectivGreutate</vt:lpstr>
      <vt:lpstr>'Monitor de greutate'!Sex</vt:lpstr>
      <vt:lpstr>'Monitor de greutate'!UnitateDeMăsură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2019-05-23T11:01:05Z</dcterms:modified>
</cp:coreProperties>
</file>