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15"/>
  <workbookPr codeName="ThisWorkbook"/>
  <mc:AlternateContent xmlns:mc="http://schemas.openxmlformats.org/markup-compatibility/2006">
    <mc:Choice Requires="x15">
      <x15ac:absPath xmlns:x15ac="http://schemas.microsoft.com/office/spreadsheetml/2010/11/ac" url="\\store\Phases6\Accounts\Template\O16_Template\20190515_Accessibility_WAC_Win32_iOS_Q4_B7\04_PreDTP_Done\ro-RO\"/>
    </mc:Choice>
  </mc:AlternateContent>
  <xr:revisionPtr revIDLastSave="0" documentId="13_ncr:1_{66BE7DFC-E87B-40BD-8D28-18B4C6A5F2A2}" xr6:coauthVersionLast="43" xr6:coauthVersionMax="43" xr10:uidLastSave="{00000000-0000-0000-0000-000000000000}"/>
  <bookViews>
    <workbookView xWindow="-120" yWindow="-120" windowWidth="19200" windowHeight="10320" tabRatio="783" xr2:uid="{00000000-000D-0000-FFFF-FFFF00000000}"/>
  </bookViews>
  <sheets>
    <sheet name="Listă cursuri" sheetId="1" r:id="rId1"/>
    <sheet name="Termene limită" sheetId="2" r:id="rId2"/>
    <sheet name="Orar săptămânal" sheetId="7" r:id="rId3"/>
    <sheet name="Calendar semestrial" sheetId="3" r:id="rId4"/>
  </sheets>
  <definedNames>
    <definedName name="_xlnm.Print_Titles" localSheetId="0">'Listă cursuri'!$2:$2</definedName>
    <definedName name="_xlnm.Print_Titles" localSheetId="2">'Orar săptămânal'!$2:$2</definedName>
    <definedName name="_xlnm.Print_Titles" localSheetId="1">'Termene limită'!$2:$2</definedName>
    <definedName name="ÎnceputOrar">'Calendar semestrial'!$R$6</definedName>
    <definedName name="ListăCursuri">TabelListăCursuri[ID CURS]</definedName>
    <definedName name="OrarAnual">'Calendar semestrial'!$R$4</definedName>
    <definedName name="OrarSemestrial">'Calendar semestrial'!$R$2</definedName>
    <definedName name="SfârșitOrar">'Calendar semestrial'!$R$8</definedName>
    <definedName name="ZileleSăptămânii">TabelListăCursuri[ZIUA]</definedName>
    <definedName name="_xlnm.Print_Area" localSheetId="3">'Calendar semestrial'!$A$1:$R$17</definedName>
    <definedName name="_xlnm.Print_Area" localSheetId="0">'Listă cursuri'!$A$1:$K$9</definedName>
    <definedName name="_xlnm.Print_Area" localSheetId="2">'Orar săptămânal'!$A$1:$E$9</definedName>
    <definedName name="_xlnm.Print_Area" localSheetId="1">'Termene limită'!$A$1:$H$9</definedName>
    <definedName name="Zonă_Imprimare_Orar">OFFSET('Orar săptămânal'!$B$2:$D495,,,COUNTA('Orar săptămânal'!$D:$D))</definedName>
  </definedNames>
  <calcPr calcId="191029"/>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calcFeatures>
    </ext>
  </extLst>
</workbook>
</file>

<file path=xl/calcChain.xml><?xml version="1.0" encoding="utf-8"?>
<calcChain xmlns="http://schemas.openxmlformats.org/spreadsheetml/2006/main">
  <c r="R6" i="3" l="1"/>
  <c r="E2" i="3"/>
  <c r="E10" i="3" l="1"/>
  <c r="M10" i="3"/>
  <c r="M2" i="3"/>
  <c r="L10" i="3"/>
  <c r="D10" i="3"/>
  <c r="L2" i="3"/>
  <c r="D2" i="3"/>
  <c r="R8" i="3"/>
  <c r="G6" i="2"/>
  <c r="G5" i="2"/>
  <c r="R4" i="3"/>
  <c r="G8" i="2"/>
  <c r="G7" i="2"/>
  <c r="J12" i="3" l="1"/>
  <c r="B12" i="3"/>
  <c r="J4" i="3"/>
  <c r="B4" i="3"/>
  <c r="G9" i="2"/>
  <c r="G4" i="2"/>
  <c r="K4" i="3" l="1"/>
  <c r="L4" i="3" s="1"/>
  <c r="M4" i="3" s="1"/>
  <c r="N4" i="3" s="1"/>
  <c r="O4" i="3" s="1"/>
  <c r="P4" i="3" s="1"/>
  <c r="C4" i="3"/>
  <c r="D4" i="3" s="1"/>
  <c r="E4" i="3" s="1"/>
  <c r="F4" i="3" s="1"/>
  <c r="G4" i="3" s="1"/>
  <c r="H4" i="3" s="1"/>
  <c r="K12" i="3"/>
  <c r="L12" i="3" s="1"/>
  <c r="M12" i="3" s="1"/>
  <c r="N12" i="3" s="1"/>
  <c r="O12" i="3" s="1"/>
  <c r="P12" i="3" s="1"/>
  <c r="C12" i="3"/>
  <c r="D12" i="3" s="1"/>
  <c r="E12" i="3" s="1"/>
  <c r="F12" i="3" s="1"/>
  <c r="G12" i="3" s="1"/>
  <c r="H12" i="3" s="1"/>
  <c r="G3" i="2"/>
  <c r="D4" i="2"/>
  <c r="D5" i="2"/>
  <c r="D6" i="2"/>
  <c r="D7" i="2"/>
  <c r="D8" i="2"/>
  <c r="D9" i="2"/>
  <c r="D3" i="2"/>
  <c r="F4" i="1"/>
  <c r="F5" i="1"/>
  <c r="F6" i="1"/>
  <c r="F7" i="1"/>
  <c r="F8" i="1"/>
  <c r="F9" i="1"/>
  <c r="F3" i="1"/>
  <c r="J2" i="3" l="1"/>
  <c r="C4" i="2" l="1"/>
  <c r="C6" i="2"/>
  <c r="C7" i="2"/>
  <c r="C9" i="2"/>
  <c r="C3" i="2"/>
  <c r="C8" i="2"/>
  <c r="C5" i="2"/>
  <c r="J10" i="3" l="1"/>
  <c r="B10" i="3"/>
  <c r="B2" i="3"/>
  <c r="J9" i="1"/>
  <c r="J3" i="1"/>
  <c r="J4" i="1"/>
  <c r="J5" i="1"/>
  <c r="J6" i="1"/>
  <c r="J7" i="1"/>
  <c r="J8" i="1"/>
  <c r="J13" i="3" l="1"/>
  <c r="J5" i="3"/>
  <c r="B5" i="3" l="1"/>
  <c r="K13" i="3"/>
  <c r="K5" i="3"/>
  <c r="B13" i="3"/>
  <c r="C13" i="3" l="1"/>
  <c r="C5" i="3"/>
  <c r="L5" i="3"/>
  <c r="L13" i="3"/>
  <c r="M13" i="3" l="1"/>
  <c r="M5" i="3"/>
  <c r="D5" i="3"/>
  <c r="D13" i="3"/>
  <c r="E13" i="3" l="1"/>
  <c r="E5" i="3"/>
  <c r="N5" i="3"/>
  <c r="N13" i="3"/>
  <c r="O13" i="3" l="1"/>
  <c r="O5" i="3"/>
  <c r="F5" i="3"/>
  <c r="F13" i="3"/>
  <c r="G13" i="3" l="1"/>
  <c r="G5" i="3"/>
  <c r="P5" i="3"/>
  <c r="P13" i="3"/>
  <c r="J14" i="3" l="1"/>
  <c r="K14" i="3" s="1"/>
  <c r="L14" i="3" s="1"/>
  <c r="M14" i="3" s="1"/>
  <c r="N14" i="3" s="1"/>
  <c r="O14" i="3" s="1"/>
  <c r="P14" i="3" s="1"/>
  <c r="J15" i="3" s="1"/>
  <c r="K15" i="3" s="1"/>
  <c r="L15" i="3" s="1"/>
  <c r="M15" i="3" s="1"/>
  <c r="N15" i="3" s="1"/>
  <c r="O15" i="3" s="1"/>
  <c r="P15" i="3" s="1"/>
  <c r="J6" i="3"/>
  <c r="K6" i="3" s="1"/>
  <c r="L6" i="3" s="1"/>
  <c r="M6" i="3" s="1"/>
  <c r="N6" i="3" s="1"/>
  <c r="O6" i="3" s="1"/>
  <c r="P6" i="3" s="1"/>
  <c r="J7" i="3" s="1"/>
  <c r="K7" i="3" s="1"/>
  <c r="L7" i="3" s="1"/>
  <c r="M7" i="3" s="1"/>
  <c r="N7" i="3" s="1"/>
  <c r="O7" i="3" s="1"/>
  <c r="P7" i="3" s="1"/>
  <c r="H5" i="3"/>
  <c r="H13" i="3"/>
  <c r="J16" i="3" l="1"/>
  <c r="J8" i="3"/>
  <c r="K8" i="3" s="1"/>
  <c r="B14" i="3"/>
  <c r="C14" i="3" s="1"/>
  <c r="D14" i="3" s="1"/>
  <c r="E14" i="3" s="1"/>
  <c r="F14" i="3" s="1"/>
  <c r="G14" i="3" s="1"/>
  <c r="H14" i="3" s="1"/>
  <c r="B15" i="3" s="1"/>
  <c r="C15" i="3" s="1"/>
  <c r="D15" i="3" s="1"/>
  <c r="E15" i="3" s="1"/>
  <c r="F15" i="3" s="1"/>
  <c r="G15" i="3" s="1"/>
  <c r="H15" i="3" s="1"/>
  <c r="B6" i="3"/>
  <c r="C6" i="3" s="1"/>
  <c r="D6" i="3" s="1"/>
  <c r="E6" i="3" s="1"/>
  <c r="F6" i="3" s="1"/>
  <c r="G6" i="3" s="1"/>
  <c r="H6" i="3" s="1"/>
  <c r="B7" i="3" s="1"/>
  <c r="C7" i="3" s="1"/>
  <c r="D7" i="3" s="1"/>
  <c r="E7" i="3" s="1"/>
  <c r="F7" i="3" s="1"/>
  <c r="G7" i="3" s="1"/>
  <c r="H7" i="3" s="1"/>
  <c r="B8" i="3" s="1"/>
  <c r="C8" i="3" s="1"/>
  <c r="D8" i="3" s="1"/>
  <c r="E8" i="3" s="1"/>
  <c r="F8" i="3" s="1"/>
  <c r="G8" i="3" s="1"/>
  <c r="H8" i="3" s="1"/>
  <c r="B9" i="3" s="1"/>
  <c r="C9" i="3" s="1"/>
  <c r="D9" i="3" s="1"/>
  <c r="E9" i="3" s="1"/>
  <c r="F9" i="3" s="1"/>
  <c r="G9" i="3" s="1"/>
  <c r="H9" i="3" s="1"/>
  <c r="K16" i="3" l="1"/>
  <c r="B16" i="3"/>
  <c r="C16" i="3" s="1"/>
  <c r="D16" i="3" s="1"/>
  <c r="E16" i="3" s="1"/>
  <c r="F16" i="3" s="1"/>
  <c r="G16" i="3" s="1"/>
  <c r="H16" i="3" s="1"/>
  <c r="B17" i="3" s="1"/>
  <c r="C17" i="3" s="1"/>
  <c r="D17" i="3" s="1"/>
  <c r="E17" i="3" s="1"/>
  <c r="F17" i="3" s="1"/>
  <c r="G17" i="3" s="1"/>
  <c r="H17" i="3" s="1"/>
  <c r="L8" i="3"/>
  <c r="L16" i="3" l="1"/>
  <c r="M16" i="3" s="1"/>
  <c r="N16" i="3" s="1"/>
  <c r="O16" i="3" s="1"/>
  <c r="P16" i="3" s="1"/>
  <c r="M8" i="3"/>
  <c r="J17" i="3" l="1"/>
  <c r="N8" i="3"/>
  <c r="O8" i="3" s="1"/>
  <c r="K17" i="3" l="1"/>
  <c r="L17" i="3" s="1"/>
  <c r="M17" i="3" s="1"/>
  <c r="N17" i="3" s="1"/>
  <c r="O17" i="3" s="1"/>
  <c r="P17" i="3" s="1"/>
  <c r="P8" i="3" l="1"/>
  <c r="J9" i="3" l="1"/>
  <c r="K9" i="3" l="1"/>
  <c r="L9" i="3" l="1"/>
  <c r="M9" i="3" l="1"/>
  <c r="N9" i="3" l="1"/>
  <c r="O9" i="3" l="1"/>
  <c r="P9" i="3" s="1"/>
</calcChain>
</file>

<file path=xl/sharedStrings.xml><?xml version="1.0" encoding="utf-8"?>
<sst xmlns="http://schemas.openxmlformats.org/spreadsheetml/2006/main" count="121" uniqueCount="47">
  <si>
    <t>LISTĂ CURSURI</t>
  </si>
  <si>
    <t>ID CURS</t>
  </si>
  <si>
    <t>AI 120</t>
  </si>
  <si>
    <t>AC 121</t>
  </si>
  <si>
    <t>OR 111</t>
  </si>
  <si>
    <t>PSI 101</t>
  </si>
  <si>
    <t>NUME</t>
  </si>
  <si>
    <t>Introducere în aplicații informatice</t>
  </si>
  <si>
    <t>Arta compoziției</t>
  </si>
  <si>
    <t>Oratorie</t>
  </si>
  <si>
    <t>Bazele psihologiei</t>
  </si>
  <si>
    <t>INSTRUCTOR</t>
  </si>
  <si>
    <t>Instructor 1</t>
  </si>
  <si>
    <t>Instructor 2</t>
  </si>
  <si>
    <t>Instructor 3</t>
  </si>
  <si>
    <t>Instructor 4</t>
  </si>
  <si>
    <t>ZIUA</t>
  </si>
  <si>
    <t>Luni</t>
  </si>
  <si>
    <t>Miercuri</t>
  </si>
  <si>
    <t>Marți</t>
  </si>
  <si>
    <t>Joi</t>
  </si>
  <si>
    <t>Vineri</t>
  </si>
  <si>
    <t>AN</t>
  </si>
  <si>
    <t>SEMESTRU</t>
  </si>
  <si>
    <t>ORA DE ÎNCEPERE</t>
  </si>
  <si>
    <t>ORA DE ÎNCHEIERE</t>
  </si>
  <si>
    <t>DURATA</t>
  </si>
  <si>
    <t>DESCRIERE ELEMENT</t>
  </si>
  <si>
    <t>Test 1</t>
  </si>
  <si>
    <t>Temă 2</t>
  </si>
  <si>
    <t>Temă 3</t>
  </si>
  <si>
    <t>Prezentare 1</t>
  </si>
  <si>
    <t>Hârtie</t>
  </si>
  <si>
    <t>DATA SCADENȚEI</t>
  </si>
  <si>
    <t>ORAR SĂPTĂMÂNAL</t>
  </si>
  <si>
    <t>CALENDAR SEMESTRIAL</t>
  </si>
  <si>
    <t>LU</t>
  </si>
  <si>
    <t>MA</t>
  </si>
  <si>
    <t>MI</t>
  </si>
  <si>
    <t>JO</t>
  </si>
  <si>
    <t>VI</t>
  </si>
  <si>
    <t>SÂ</t>
  </si>
  <si>
    <t>DU</t>
  </si>
  <si>
    <t>DATA DE ÎNCEPUT</t>
  </si>
  <si>
    <t>DATA DE SFÂRȘIT</t>
  </si>
  <si>
    <t>Primăvara</t>
  </si>
  <si>
    <t>TERMENE LIMITĂ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</si>
</sst>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h:mm;@"/>
    <numFmt numFmtId="169" formatCode="[$-409]h:mm\ AM/PM;@"/>
  </numFmts>
  <fonts count="8" x14ac:knownFonts="1">
    <font>
      <sz val="11"/>
      <color theme="1"/>
      <name val="Trebuchet MS"/>
      <family val="2"/>
      <scheme val="minor"/>
    </font>
    <font>
      <sz val="28"/>
      <color theme="4"/>
      <name val="Trebuchet MS"/>
      <family val="2"/>
      <scheme val="major"/>
    </font>
    <font>
      <b/>
      <sz val="11"/>
      <color theme="0"/>
      <name val="Trebuchet MS"/>
      <family val="2"/>
      <scheme val="minor"/>
    </font>
    <font>
      <b/>
      <sz val="12"/>
      <color theme="3"/>
      <name val="Trebuchet MS"/>
      <family val="2"/>
      <scheme val="minor"/>
    </font>
    <font>
      <sz val="11"/>
      <color theme="0"/>
      <name val="Trebuchet MS"/>
      <family val="2"/>
      <scheme val="minor"/>
    </font>
    <font>
      <sz val="11"/>
      <color theme="3"/>
      <name val="Trebuchet MS"/>
      <family val="2"/>
      <scheme val="minor"/>
    </font>
    <font>
      <sz val="11"/>
      <color theme="1"/>
      <name val="Trebuchet MS"/>
      <family val="2"/>
      <scheme val="minor"/>
    </font>
    <font>
      <b/>
      <sz val="11"/>
      <color theme="4"/>
      <name val="Trebuchet MS"/>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patternFill>
    </fill>
  </fills>
  <borders count="19">
    <border>
      <left/>
      <right/>
      <top/>
      <bottom/>
      <diagonal/>
    </border>
    <border>
      <left style="thin">
        <color theme="4"/>
      </left>
      <right style="thin">
        <color theme="0"/>
      </right>
      <top style="thin">
        <color theme="4"/>
      </top>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style="thin">
        <color theme="0"/>
      </left>
      <right style="thin">
        <color theme="0"/>
      </right>
      <top style="thin">
        <color theme="0"/>
      </top>
      <bottom style="thin">
        <color theme="0"/>
      </bottom>
      <diagonal/>
    </border>
    <border>
      <left style="thin">
        <color theme="4"/>
      </left>
      <right style="thin">
        <color theme="0"/>
      </right>
      <top style="thin">
        <color theme="4"/>
      </top>
      <bottom style="thin">
        <color theme="0"/>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style="thin">
        <color theme="4"/>
      </left>
      <right style="thin">
        <color theme="0"/>
      </right>
      <top style="thin">
        <color theme="0"/>
      </top>
      <bottom style="thin">
        <color theme="0"/>
      </bottom>
      <diagonal/>
    </border>
    <border>
      <left style="thin">
        <color theme="0"/>
      </left>
      <right style="thin">
        <color theme="4"/>
      </right>
      <top style="thin">
        <color theme="0"/>
      </top>
      <bottom style="thin">
        <color theme="0"/>
      </bottom>
      <diagonal/>
    </border>
    <border>
      <left style="thin">
        <color theme="4"/>
      </left>
      <right style="thin">
        <color theme="0"/>
      </right>
      <top style="thin">
        <color theme="0"/>
      </top>
      <bottom style="thin">
        <color theme="4"/>
      </bottom>
      <diagonal/>
    </border>
    <border>
      <left style="thin">
        <color theme="0"/>
      </left>
      <right style="thin">
        <color theme="0"/>
      </right>
      <top style="thin">
        <color theme="0"/>
      </top>
      <bottom style="thin">
        <color theme="4"/>
      </bottom>
      <diagonal/>
    </border>
    <border>
      <left style="thin">
        <color theme="0"/>
      </left>
      <right style="thin">
        <color theme="4"/>
      </right>
      <top style="thin">
        <color theme="0"/>
      </top>
      <bottom style="thin">
        <color theme="4"/>
      </bottom>
      <diagonal/>
    </border>
    <border>
      <left style="thin">
        <color rgb="FFB2B2B2"/>
      </left>
      <right style="thin">
        <color rgb="FFB2B2B2"/>
      </right>
      <top style="thin">
        <color rgb="FFB2B2B2"/>
      </top>
      <bottom style="thin">
        <color rgb="FFB2B2B2"/>
      </bottom>
      <diagonal/>
    </border>
    <border>
      <left/>
      <right/>
      <top/>
      <bottom style="thin">
        <color theme="3" tint="-0.24994659260841701"/>
      </bottom>
      <diagonal/>
    </border>
    <border>
      <left/>
      <right/>
      <top style="thin">
        <color theme="4"/>
      </top>
      <bottom style="thin">
        <color theme="4"/>
      </bottom>
      <diagonal/>
    </border>
    <border>
      <left/>
      <right/>
      <top/>
      <bottom style="thin">
        <color theme="4"/>
      </bottom>
      <diagonal/>
    </border>
    <border>
      <left style="thin">
        <color theme="4"/>
      </left>
      <right style="thin">
        <color theme="4"/>
      </right>
      <top/>
      <bottom/>
      <diagonal/>
    </border>
    <border>
      <left style="thin">
        <color theme="0"/>
      </left>
      <right/>
      <top style="thin">
        <color theme="4"/>
      </top>
      <bottom style="thin">
        <color theme="0"/>
      </bottom>
      <diagonal/>
    </border>
  </borders>
  <cellStyleXfs count="14">
    <xf numFmtId="0" fontId="0" fillId="0" borderId="0" applyBorder="0">
      <alignment vertical="center" wrapText="1"/>
    </xf>
    <xf numFmtId="0" fontId="1" fillId="0" borderId="0" applyNumberFormat="0" applyFill="0" applyBorder="0" applyProtection="0"/>
    <xf numFmtId="0" fontId="2" fillId="2" borderId="0" applyNumberFormat="0" applyBorder="0" applyAlignment="0" applyProtection="0"/>
    <xf numFmtId="0" fontId="3" fillId="0" borderId="0" applyNumberFormat="0" applyFill="0" applyBorder="0" applyAlignment="0" applyProtection="0"/>
    <xf numFmtId="0" fontId="7" fillId="0" borderId="14" applyNumberFormat="0" applyFill="0" applyAlignment="0" applyProtection="0"/>
    <xf numFmtId="0" fontId="5" fillId="0" borderId="0" applyNumberFormat="0" applyFill="0" applyBorder="0" applyAlignment="0" applyProtection="0"/>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4" borderId="13" applyNumberFormat="0" applyAlignment="0" applyProtection="0"/>
    <xf numFmtId="14" fontId="6" fillId="0" borderId="0" applyFill="0" applyBorder="0">
      <alignment horizontal="left" vertical="center"/>
    </xf>
    <xf numFmtId="169" fontId="6" fillId="0" borderId="0" applyFont="0" applyFill="0" applyBorder="0">
      <alignment horizontal="right" vertical="center" wrapText="1" indent="1"/>
    </xf>
  </cellStyleXfs>
  <cellXfs count="42">
    <xf numFmtId="0" fontId="0" fillId="0" borderId="0" xfId="0">
      <alignment vertical="center" wrapText="1"/>
    </xf>
    <xf numFmtId="0" fontId="0" fillId="0" borderId="0" xfId="0" applyBorder="1">
      <alignment vertical="center" wrapText="1"/>
    </xf>
    <xf numFmtId="0" fontId="7" fillId="0" borderId="14" xfId="4" applyAlignment="1">
      <alignment vertical="center"/>
    </xf>
    <xf numFmtId="0" fontId="5" fillId="0" borderId="0" xfId="5" applyBorder="1" applyAlignment="1">
      <alignment horizontal="left" vertical="center"/>
    </xf>
    <xf numFmtId="14" fontId="5" fillId="0" borderId="0" xfId="5" applyNumberFormat="1" applyBorder="1" applyAlignment="1">
      <alignment horizontal="left" vertical="center"/>
    </xf>
    <xf numFmtId="0" fontId="0" fillId="0" borderId="0" xfId="0" applyAlignment="1">
      <alignment horizontal="left" vertical="center"/>
    </xf>
    <xf numFmtId="0" fontId="2" fillId="2" borderId="0" xfId="2" applyBorder="1" applyAlignment="1">
      <alignment vertical="center"/>
    </xf>
    <xf numFmtId="0" fontId="2" fillId="2" borderId="1" xfId="2" applyBorder="1" applyAlignment="1">
      <alignment horizontal="center" vertical="center"/>
    </xf>
    <xf numFmtId="0" fontId="2" fillId="2" borderId="2" xfId="2" applyBorder="1" applyAlignment="1">
      <alignment horizontal="center" vertical="center"/>
    </xf>
    <xf numFmtId="0" fontId="2" fillId="2" borderId="3" xfId="2" applyBorder="1" applyAlignment="1">
      <alignment horizontal="center" vertical="center"/>
    </xf>
    <xf numFmtId="0" fontId="0" fillId="0" borderId="0" xfId="0" applyBorder="1" applyAlignment="1">
      <alignment horizontal="left" vertical="center"/>
    </xf>
    <xf numFmtId="168" fontId="0" fillId="0" borderId="0" xfId="0" applyNumberFormat="1" applyBorder="1" applyAlignment="1">
      <alignment horizontal="left" vertical="center"/>
    </xf>
    <xf numFmtId="0" fontId="0" fillId="0" borderId="0" xfId="0" pivotButton="1">
      <alignment vertical="center" wrapText="1"/>
    </xf>
    <xf numFmtId="1" fontId="5" fillId="3" borderId="5" xfId="0" applyNumberFormat="1" applyFont="1" applyFill="1" applyBorder="1" applyAlignment="1">
      <alignment horizontal="center" vertical="center"/>
    </xf>
    <xf numFmtId="1" fontId="5" fillId="3" borderId="6" xfId="0" applyNumberFormat="1" applyFont="1" applyFill="1" applyBorder="1" applyAlignment="1">
      <alignment horizontal="center" vertical="center"/>
    </xf>
    <xf numFmtId="1" fontId="5" fillId="3" borderId="7" xfId="0" applyNumberFormat="1" applyFont="1" applyFill="1" applyBorder="1" applyAlignment="1">
      <alignment horizontal="center" vertical="center"/>
    </xf>
    <xf numFmtId="1" fontId="5" fillId="3" borderId="8" xfId="0" applyNumberFormat="1" applyFont="1" applyFill="1" applyBorder="1" applyAlignment="1">
      <alignment horizontal="center" vertical="center"/>
    </xf>
    <xf numFmtId="1" fontId="5" fillId="3" borderId="4" xfId="0" applyNumberFormat="1" applyFont="1" applyFill="1" applyBorder="1" applyAlignment="1">
      <alignment horizontal="center" vertical="center"/>
    </xf>
    <xf numFmtId="1" fontId="5" fillId="3" borderId="9" xfId="0" applyNumberFormat="1" applyFont="1" applyFill="1" applyBorder="1" applyAlignment="1">
      <alignment horizontal="center" vertical="center"/>
    </xf>
    <xf numFmtId="1" fontId="5" fillId="3" borderId="10" xfId="0" applyNumberFormat="1" applyFont="1" applyFill="1" applyBorder="1" applyAlignment="1">
      <alignment horizontal="center" vertical="center"/>
    </xf>
    <xf numFmtId="1" fontId="5" fillId="3" borderId="11" xfId="0" applyNumberFormat="1" applyFont="1" applyFill="1" applyBorder="1" applyAlignment="1">
      <alignment horizontal="center" vertical="center"/>
    </xf>
    <xf numFmtId="1" fontId="5" fillId="3" borderId="12" xfId="0" applyNumberFormat="1" applyFont="1" applyFill="1" applyBorder="1" applyAlignment="1">
      <alignment horizontal="center" vertical="center"/>
    </xf>
    <xf numFmtId="0" fontId="0" fillId="0" borderId="0" xfId="0" applyFont="1">
      <alignment vertical="center" wrapText="1"/>
    </xf>
    <xf numFmtId="14" fontId="6" fillId="0" borderId="0" xfId="12" applyBorder="1">
      <alignment horizontal="left" vertical="center"/>
    </xf>
    <xf numFmtId="0" fontId="0" fillId="0" borderId="0" xfId="0" applyAlignment="1">
      <alignment vertical="center"/>
    </xf>
    <xf numFmtId="1" fontId="5" fillId="3" borderId="18" xfId="0" applyNumberFormat="1" applyFont="1" applyFill="1" applyBorder="1" applyAlignment="1">
      <alignment horizontal="center" vertical="center"/>
    </xf>
    <xf numFmtId="0" fontId="0" fillId="0" borderId="17" xfId="0" applyBorder="1">
      <alignment vertical="center" wrapText="1"/>
    </xf>
    <xf numFmtId="0" fontId="4" fillId="0" borderId="0" xfId="0" applyFont="1" applyBorder="1">
      <alignment vertical="center" wrapText="1"/>
    </xf>
    <xf numFmtId="0" fontId="0" fillId="0" borderId="0" xfId="0" applyNumberFormat="1">
      <alignment vertical="center" wrapText="1"/>
    </xf>
    <xf numFmtId="0" fontId="2" fillId="2" borderId="0" xfId="2" applyNumberFormat="1" applyBorder="1" applyAlignment="1">
      <alignment horizontal="left" vertical="center"/>
    </xf>
    <xf numFmtId="0" fontId="4" fillId="0" borderId="0" xfId="0" applyFont="1" applyAlignment="1">
      <alignment vertical="center" wrapText="1"/>
    </xf>
    <xf numFmtId="0" fontId="4" fillId="0" borderId="0" xfId="0" applyFont="1">
      <alignment vertical="center" wrapText="1"/>
    </xf>
    <xf numFmtId="0" fontId="0" fillId="0" borderId="0" xfId="0">
      <alignment vertical="center" wrapText="1"/>
    </xf>
    <xf numFmtId="0" fontId="0" fillId="0" borderId="0" xfId="0" applyFont="1">
      <alignment vertical="center" wrapText="1"/>
    </xf>
    <xf numFmtId="168" fontId="0" fillId="0" borderId="0" xfId="0" applyNumberFormat="1" applyAlignment="1">
      <alignment horizontal="left" vertical="center"/>
    </xf>
    <xf numFmtId="168" fontId="0" fillId="0" borderId="0" xfId="0" applyNumberFormat="1" applyAlignment="1">
      <alignment horizontal="right" vertical="center" wrapText="1" indent="1"/>
    </xf>
    <xf numFmtId="0" fontId="1" fillId="0" borderId="0" xfId="1"/>
    <xf numFmtId="0" fontId="0" fillId="0" borderId="0" xfId="0">
      <alignment vertical="center" wrapText="1"/>
    </xf>
    <xf numFmtId="0" fontId="0" fillId="0" borderId="0" xfId="0" applyFont="1">
      <alignment vertical="center" wrapText="1"/>
    </xf>
    <xf numFmtId="0" fontId="1" fillId="0" borderId="0" xfId="1" applyAlignment="1">
      <alignment horizontal="left"/>
    </xf>
    <xf numFmtId="0" fontId="3" fillId="0" borderId="16" xfId="3" applyBorder="1" applyAlignment="1">
      <alignment vertical="center"/>
    </xf>
    <xf numFmtId="0" fontId="3" fillId="0" borderId="15" xfId="3" applyBorder="1" applyAlignment="1">
      <alignment vertical="center"/>
    </xf>
  </cellXfs>
  <cellStyles count="14">
    <cellStyle name="Dată" xfId="12" xr:uid="{00000000-0005-0000-0000-000004000000}"/>
    <cellStyle name="Monedă" xfId="8" builtinId="4" customBuiltin="1"/>
    <cellStyle name="Monedă [0]" xfId="9" builtinId="7" customBuiltin="1"/>
    <cellStyle name="Normal" xfId="0" builtinId="0" customBuiltin="1"/>
    <cellStyle name="Notă" xfId="11" builtinId="10" customBuiltin="1"/>
    <cellStyle name="Oră" xfId="13" xr:uid="{00000000-0005-0000-0000-00000C000000}"/>
    <cellStyle name="Procent" xfId="10" builtinId="5" customBuiltin="1"/>
    <cellStyle name="Titlu" xfId="1" builtinId="15" customBuiltin="1"/>
    <cellStyle name="Titlu 1" xfId="2" builtinId="16" customBuiltin="1"/>
    <cellStyle name="Titlu 2" xfId="3" builtinId="17" customBuiltin="1"/>
    <cellStyle name="Titlu 3" xfId="4" builtinId="18" customBuiltin="1"/>
    <cellStyle name="Titlu 4" xfId="5" builtinId="19" customBuiltin="1"/>
    <cellStyle name="Virgulă" xfId="6" builtinId="3" customBuiltin="1"/>
    <cellStyle name="Virgulă [0]" xfId="7" builtinId="6" customBuiltin="1"/>
  </cellStyles>
  <dxfs count="46">
    <dxf>
      <font>
        <b/>
        <i/>
        <color theme="4"/>
      </font>
    </dxf>
    <dxf>
      <font>
        <b/>
        <i/>
        <color theme="4"/>
      </font>
    </dxf>
    <dxf>
      <font>
        <b/>
        <i/>
        <color theme="4"/>
      </font>
    </dxf>
    <dxf>
      <font>
        <b/>
        <i/>
        <color theme="4"/>
      </font>
    </dxf>
    <dxf>
      <alignment horizontal="right" indent="1"/>
    </dxf>
    <dxf>
      <font>
        <b val="0"/>
        <i val="0"/>
        <strike val="0"/>
        <condense val="0"/>
        <extend val="0"/>
        <outline val="0"/>
        <shadow val="0"/>
        <u val="none"/>
        <vertAlign val="baseline"/>
        <sz val="11"/>
        <color theme="1"/>
        <name val="Trebuchet MS"/>
        <family val="2"/>
        <scheme val="minor"/>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numFmt numFmtId="168" formatCode="h:mm;@"/>
      <alignment horizontal="left" vertical="center" textRotation="0" wrapText="0" indent="0" justifyLastLine="0" shrinkToFit="0" readingOrder="0"/>
    </dxf>
    <dxf>
      <alignment horizontal="left" vertical="center" textRotation="0" wrapText="0" indent="0" justifyLastLine="0" shrinkToFit="0" readingOrder="0"/>
    </dxf>
    <dxf>
      <numFmt numFmtId="168" formatCode="h:mm;@"/>
      <alignment horizontal="left" textRotation="0" wrapText="0" indent="0" justifyLastLine="0" shrinkToFit="0" readingOrder="0"/>
    </dxf>
    <dxf>
      <alignment horizontal="left" vertical="center" textRotation="0" wrapText="0" indent="0" justifyLastLine="0" shrinkToFit="0" readingOrder="0"/>
    </dxf>
    <dxf>
      <numFmt numFmtId="168" formatCode="h:mm;@"/>
      <alignment horizontal="left"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alignment horizontal="left" vertical="center" textRotation="0" wrapText="0" indent="0" justifyLastLine="0" shrinkToFit="0" readingOrder="0"/>
    </dxf>
    <dxf>
      <font>
        <b/>
        <i val="0"/>
        <color theme="0"/>
      </font>
      <fill>
        <patternFill patternType="solid">
          <fgColor auto="1"/>
          <bgColor theme="4"/>
        </patternFill>
      </fill>
      <border>
        <left style="thin">
          <color theme="4"/>
        </left>
        <right style="thin">
          <color theme="4"/>
        </right>
        <top style="thin">
          <color theme="4"/>
        </top>
        <bottom/>
        <vertical style="thin">
          <color theme="0"/>
        </vertical>
        <horizontal/>
      </border>
    </dxf>
    <dxf>
      <font>
        <color theme="3"/>
      </font>
      <fill>
        <patternFill>
          <bgColor theme="0"/>
        </patternFill>
      </fill>
      <border>
        <bottom style="thin">
          <color theme="4"/>
        </bottom>
        <horizontal style="thin">
          <color theme="4"/>
        </horizontal>
      </border>
    </dxf>
    <dxf>
      <fill>
        <patternFill patternType="solid">
          <fgColor theme="0" tint="-0.14999847407452621"/>
          <bgColor theme="0" tint="-0.14999847407452621"/>
        </patternFill>
      </fill>
      <border>
        <horizontal/>
      </border>
    </dxf>
    <dxf>
      <font>
        <b/>
        <i val="0"/>
        <color theme="0"/>
      </font>
      <fill>
        <patternFill>
          <bgColor theme="4"/>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color theme="3" tint="-0.24994659260841701"/>
      </font>
      <fill>
        <patternFill patternType="solid">
          <bgColor theme="0"/>
        </patternFill>
      </fill>
      <border>
        <left style="thin">
          <color theme="0" tint="-4.9989318521683403E-2"/>
        </left>
        <right style="thin">
          <color theme="0" tint="-4.9989318521683403E-2"/>
        </right>
        <top style="thin">
          <color theme="0" tint="-4.9989318521683403E-2"/>
        </top>
        <bottom style="medium">
          <color theme="4"/>
        </bottom>
        <vertical style="thin">
          <color theme="0"/>
        </vertical>
        <horizontal style="thin">
          <color theme="0" tint="-4.9989318521683403E-2"/>
        </horizontal>
      </border>
    </dxf>
    <dxf>
      <border>
        <bottom style="thin">
          <color theme="4"/>
        </bottom>
      </border>
    </dxf>
    <dxf>
      <font>
        <b val="0"/>
        <i val="0"/>
        <color theme="1"/>
      </font>
      <fill>
        <patternFill>
          <bgColor theme="0" tint="-0.14996795556505021"/>
        </patternFill>
      </fill>
      <border>
        <bottom style="thin">
          <color theme="4"/>
        </bottom>
      </border>
    </dxf>
    <dxf>
      <font>
        <b/>
        <color theme="1"/>
      </font>
      <fill>
        <patternFill patternType="solid">
          <fgColor theme="0"/>
          <bgColor theme="0"/>
        </patternFill>
      </fill>
      <border>
        <top style="thin">
          <color theme="4"/>
        </top>
        <bottom style="thin">
          <color theme="4"/>
        </bottom>
      </border>
    </dxf>
    <dxf>
      <font>
        <b/>
        <i val="0"/>
        <color theme="0"/>
      </font>
      <fill>
        <patternFill>
          <bgColor theme="4"/>
        </patternFill>
      </fill>
      <border>
        <top style="thin">
          <color theme="4"/>
        </top>
        <bottom style="thin">
          <color theme="4"/>
        </bottom>
        <vertical style="medium">
          <color theme="0"/>
        </vertical>
      </border>
    </dxf>
    <dxf>
      <font>
        <color theme="1"/>
      </font>
      <fill>
        <patternFill>
          <bgColor theme="0"/>
        </patternFill>
      </fill>
      <border>
        <bottom style="thin">
          <color theme="4"/>
        </bottom>
        <horizontal/>
      </border>
    </dxf>
  </dxfs>
  <tableStyles count="3" defaultPivotStyle="PivotStyleLight16">
    <tableStyle name="StilPivotDeschis2 2" table="0" count="5" xr9:uid="{00000000-0011-0000-FFFF-FFFF00000000}">
      <tableStyleElement type="wholeTable" dxfId="45"/>
      <tableStyleElement type="headerRow" dxfId="44"/>
      <tableStyleElement type="totalRow" dxfId="43"/>
      <tableStyleElement type="firstRowSubheading" dxfId="42"/>
      <tableStyleElement type="thirdRowSubheading" dxfId="41"/>
    </tableStyle>
    <tableStyle name="Semestrul dintr-o privire" pivot="0" count="3" xr9:uid="{00000000-0011-0000-FFFF-FFFF01000000}">
      <tableStyleElement type="wholeTable" dxfId="40"/>
      <tableStyleElement type="headerRow" dxfId="39"/>
      <tableStyleElement type="firstRowStripe" dxfId="38"/>
    </tableStyle>
    <tableStyle name="PivotTable 2 - Semestrul dintr-o privire" table="0" count="2" xr9:uid="{00000000-0011-0000-FFFF-FFFF02000000}">
      <tableStyleElement type="wholeTable" dxfId="37"/>
      <tableStyleElement type="headerRow" dxfId="3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11</xdr:col>
      <xdr:colOff>28575</xdr:colOff>
      <xdr:row>2</xdr:row>
      <xdr:rowOff>66675</xdr:rowOff>
    </xdr:from>
    <xdr:to>
      <xdr:col>11</xdr:col>
      <xdr:colOff>2381250</xdr:colOff>
      <xdr:row>7</xdr:row>
      <xdr:rowOff>304800</xdr:rowOff>
    </xdr:to>
    <xdr:sp macro="" textlink="">
      <xdr:nvSpPr>
        <xdr:cNvPr id="2" name="Dreptunghi 1" descr="CLASS LIST TIP: &#10;Enter your individual classes in this table. Class duration is automatically updated">
          <a:extLst>
            <a:ext uri="{FF2B5EF4-FFF2-40B4-BE49-F238E27FC236}">
              <a16:creationId xmlns:a16="http://schemas.microsoft.com/office/drawing/2014/main" id="{00000000-0008-0000-0000-000002000000}"/>
            </a:ext>
          </a:extLst>
        </xdr:cNvPr>
        <xdr:cNvSpPr/>
      </xdr:nvSpPr>
      <xdr:spPr>
        <a:xfrm>
          <a:off x="11591925" y="10858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ro" sz="1100" b="1" i="0">
              <a:ln>
                <a:noFill/>
              </a:ln>
              <a:solidFill>
                <a:schemeClr val="accent2">
                  <a:lumMod val="50000"/>
                </a:schemeClr>
              </a:solidFill>
            </a:rPr>
            <a:t>SFAT PENTRU LISTA DE CURSURI: </a:t>
          </a:r>
        </a:p>
        <a:p>
          <a:pPr algn="l" rtl="0"/>
          <a:endParaRPr lang="en-US" sz="1100" b="1" i="1">
            <a:ln>
              <a:noFill/>
            </a:ln>
            <a:solidFill>
              <a:schemeClr val="accent2"/>
            </a:solidFill>
          </a:endParaRPr>
        </a:p>
        <a:p>
          <a:pPr algn="l" rtl="0"/>
          <a:r>
            <a:rPr lang="ro" sz="1100" b="0" i="1">
              <a:ln>
                <a:noFill/>
              </a:ln>
              <a:solidFill>
                <a:schemeClr val="tx1"/>
              </a:solidFill>
            </a:rPr>
            <a:t>Introduceți fiecare curs în acest tabel. Durata cursului se actualizează automat.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2</xdr:row>
      <xdr:rowOff>76200</xdr:rowOff>
    </xdr:from>
    <xdr:to>
      <xdr:col>8</xdr:col>
      <xdr:colOff>2381250</xdr:colOff>
      <xdr:row>7</xdr:row>
      <xdr:rowOff>314325</xdr:rowOff>
    </xdr:to>
    <xdr:sp macro="" textlink="">
      <xdr:nvSpPr>
        <xdr:cNvPr id="2" name="Dreptunghi 1" descr="WORK DATA ENTRY TIP: &#10;Select a Course ID and the Course Name is populated automatically. &#10;&#10;After you update the Class List sheet, just  Refresh the Weekly Schedule to see those changes&#10;">
          <a:extLst>
            <a:ext uri="{FF2B5EF4-FFF2-40B4-BE49-F238E27FC236}">
              <a16:creationId xmlns:a16="http://schemas.microsoft.com/office/drawing/2014/main" id="{00000000-0008-0000-0100-000002000000}"/>
            </a:ext>
          </a:extLst>
        </xdr:cNvPr>
        <xdr:cNvSpPr/>
      </xdr:nvSpPr>
      <xdr:spPr>
        <a:xfrm>
          <a:off x="9610725"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ro" sz="1100" b="1" i="0">
              <a:ln>
                <a:noFill/>
              </a:ln>
              <a:solidFill>
                <a:schemeClr val="accent2">
                  <a:lumMod val="50000"/>
                </a:schemeClr>
              </a:solidFill>
            </a:rPr>
            <a:t>SFAT PENTRU INTRODUCEREA DATEOR LUCRĂRILOR: </a:t>
          </a:r>
        </a:p>
        <a:p>
          <a:pPr algn="l" rtl="0"/>
          <a:endParaRPr lang="en-US" sz="1100" b="1" i="1">
            <a:ln>
              <a:noFill/>
            </a:ln>
            <a:solidFill>
              <a:schemeClr val="accent2"/>
            </a:solidFill>
          </a:endParaRPr>
        </a:p>
        <a:p>
          <a:pPr algn="l" rtl="0"/>
          <a:r>
            <a:rPr lang="ro" sz="1100" b="0" i="1">
              <a:ln>
                <a:noFill/>
              </a:ln>
              <a:solidFill>
                <a:schemeClr val="tx1"/>
              </a:solidFill>
            </a:rPr>
            <a:t>Selectați un ID de curs.</a:t>
          </a:r>
          <a:r>
            <a:rPr lang="ro" sz="1100" b="0" i="1" baseline="0">
              <a:ln>
                <a:noFill/>
              </a:ln>
              <a:solidFill>
                <a:schemeClr val="tx1"/>
              </a:solidFill>
            </a:rPr>
            <a:t> </a:t>
          </a:r>
          <a:r>
            <a:rPr lang="ro" sz="1100" b="0" i="1">
              <a:ln>
                <a:noFill/>
              </a:ln>
              <a:solidFill>
                <a:schemeClr val="tx1"/>
              </a:solidFill>
            </a:rPr>
            <a:t>Numele cursului este completat automat. </a:t>
          </a:r>
        </a:p>
        <a:p>
          <a:pPr algn="l" rtl="0"/>
          <a:endParaRPr lang="en-US" sz="1100" b="0" i="1">
            <a:ln>
              <a:noFill/>
            </a:ln>
            <a:solidFill>
              <a:schemeClr val="tx1"/>
            </a:solidFill>
          </a:endParaRPr>
        </a:p>
        <a:p>
          <a:pPr algn="l" rtl="0"/>
          <a:r>
            <a:rPr lang="ro" sz="1100" b="0" i="1">
              <a:ln>
                <a:noFill/>
              </a:ln>
              <a:solidFill>
                <a:schemeClr val="tx1"/>
              </a:solidFill>
            </a:rPr>
            <a:t>După ce actualizați foaia cu lista de cursuri, reîmprospătați orarul săptămânal pentru a vedea modificările respective.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28575</xdr:colOff>
      <xdr:row>2</xdr:row>
      <xdr:rowOff>76200</xdr:rowOff>
    </xdr:from>
    <xdr:to>
      <xdr:col>5</xdr:col>
      <xdr:colOff>2381250</xdr:colOff>
      <xdr:row>7</xdr:row>
      <xdr:rowOff>314325</xdr:rowOff>
    </xdr:to>
    <xdr:sp macro="" textlink="">
      <xdr:nvSpPr>
        <xdr:cNvPr id="2" name="Dreptunghi 1" descr="WEEKLY SCHEDULE TIP: &#10;&#10;To update your weekly schedule, Refresh the schedule">
          <a:extLst>
            <a:ext uri="{FF2B5EF4-FFF2-40B4-BE49-F238E27FC236}">
              <a16:creationId xmlns:a16="http://schemas.microsoft.com/office/drawing/2014/main" id="{00000000-0008-0000-0200-000002000000}"/>
            </a:ext>
          </a:extLst>
        </xdr:cNvPr>
        <xdr:cNvSpPr/>
      </xdr:nvSpPr>
      <xdr:spPr>
        <a:xfrm>
          <a:off x="5219700"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ro" sz="1100" b="1" i="0">
              <a:ln>
                <a:noFill/>
              </a:ln>
              <a:solidFill>
                <a:schemeClr val="accent2">
                  <a:lumMod val="50000"/>
                </a:schemeClr>
              </a:solidFill>
            </a:rPr>
            <a:t>SFAT PENTRU ORARUL SĂPTĂMÂNAL:</a:t>
          </a:r>
        </a:p>
        <a:p>
          <a:pPr algn="l" rtl="0"/>
          <a:endParaRPr lang="en-US" sz="1100" b="1" i="1">
            <a:ln>
              <a:noFill/>
            </a:ln>
            <a:solidFill>
              <a:schemeClr val="accent2"/>
            </a:solidFill>
          </a:endParaRPr>
        </a:p>
        <a:p>
          <a:pPr algn="l" rtl="0"/>
          <a:endParaRPr lang="en-US" sz="1100" b="0" i="1">
            <a:ln>
              <a:noFill/>
            </a:ln>
            <a:solidFill>
              <a:schemeClr val="tx1"/>
            </a:solidFill>
          </a:endParaRPr>
        </a:p>
        <a:p>
          <a:pPr algn="l" rtl="0"/>
          <a:r>
            <a:rPr lang="ro" sz="1100" b="0" i="1">
              <a:ln>
                <a:noFill/>
              </a:ln>
              <a:solidFill>
                <a:schemeClr val="tx1"/>
              </a:solidFill>
            </a:rPr>
            <a:t>Pentru a actualiza orarul săptămânal, reîmprospătați-i.</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28575</xdr:colOff>
      <xdr:row>3</xdr:row>
      <xdr:rowOff>47625</xdr:rowOff>
    </xdr:from>
    <xdr:to>
      <xdr:col>18</xdr:col>
      <xdr:colOff>2381250</xdr:colOff>
      <xdr:row>8</xdr:row>
      <xdr:rowOff>333375</xdr:rowOff>
    </xdr:to>
    <xdr:sp macro="" textlink="">
      <xdr:nvSpPr>
        <xdr:cNvPr id="2" name="Dreptunghi 1" descr="SEMESTER CALENDAR TIP:&#10;&#10;Enter the Year, Start Date, and End Date to view a four month schedule.&#10;&#10;Days that have deadlines display in red, RGB: R=222, G=56, B=0">
          <a:extLst>
            <a:ext uri="{FF2B5EF4-FFF2-40B4-BE49-F238E27FC236}">
              <a16:creationId xmlns:a16="http://schemas.microsoft.com/office/drawing/2014/main" id="{00000000-0008-0000-0300-000002000000}"/>
            </a:ext>
          </a:extLst>
        </xdr:cNvPr>
        <xdr:cNvSpPr/>
      </xdr:nvSpPr>
      <xdr:spPr>
        <a:xfrm>
          <a:off x="10001250" y="14287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ro" sz="1100" b="1" i="0">
              <a:ln>
                <a:noFill/>
              </a:ln>
              <a:solidFill>
                <a:schemeClr val="accent2">
                  <a:lumMod val="50000"/>
                </a:schemeClr>
              </a:solidFill>
            </a:rPr>
            <a:t>SFAT PENTRU CALENDARUL SEMESTRIAL:</a:t>
          </a:r>
          <a:endParaRPr lang="en-US" sz="1100" b="1" i="1">
            <a:ln>
              <a:noFill/>
            </a:ln>
            <a:solidFill>
              <a:schemeClr val="accent2"/>
            </a:solidFill>
          </a:endParaRPr>
        </a:p>
        <a:p>
          <a:pPr algn="l" rtl="0"/>
          <a:endParaRPr lang="en-US" sz="1100" b="0" i="1">
            <a:ln>
              <a:noFill/>
            </a:ln>
            <a:solidFill>
              <a:schemeClr val="tx1"/>
            </a:solidFill>
          </a:endParaRPr>
        </a:p>
        <a:p>
          <a:pPr algn="l" rtl="0"/>
          <a:r>
            <a:rPr lang="ro" sz="1100" b="0" i="1">
              <a:ln>
                <a:noFill/>
              </a:ln>
              <a:solidFill>
                <a:schemeClr val="tx1"/>
              </a:solidFill>
            </a:rPr>
            <a:t>Introduceți Anul, Data de început, și Data de sfârșit pentru a vizualiza un program de patru luni.</a:t>
          </a:r>
        </a:p>
        <a:p>
          <a:pPr algn="l" rtl="0"/>
          <a:endParaRPr lang="en-US" sz="1100" b="0" i="1">
            <a:ln>
              <a:noFill/>
            </a:ln>
            <a:solidFill>
              <a:schemeClr val="tx1"/>
            </a:solidFill>
          </a:endParaRPr>
        </a:p>
        <a:p>
          <a:pPr algn="l" rtl="0"/>
          <a:r>
            <a:rPr lang="ro" sz="1100" b="0" i="1">
              <a:ln>
                <a:noFill/>
              </a:ln>
              <a:solidFill>
                <a:schemeClr val="tx1"/>
              </a:solidFill>
            </a:rPr>
            <a:t>Zile care au termene limită se afișează în roșu.</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08.799041435188" createdVersion="5" refreshedVersion="6" minRefreshableVersion="3" recordCount="7" xr:uid="{00000000-000A-0000-FFFF-FFFF00000000}">
  <cacheSource type="worksheet">
    <worksheetSource name="TabelListăCursuri"/>
  </cacheSource>
  <cacheFields count="9">
    <cacheField name="ID CURS" numFmtId="0">
      <sharedItems/>
    </cacheField>
    <cacheField name="NUME" numFmtId="0">
      <sharedItems count="4">
        <s v="Introducere în aplicații informatice"/>
        <s v="Arta compoziției"/>
        <s v="Oratorie"/>
        <s v="Bazele psihologiei"/>
      </sharedItems>
    </cacheField>
    <cacheField name="INSTRUCTOR" numFmtId="0">
      <sharedItems/>
    </cacheField>
    <cacheField name="ZIUA" numFmtId="0">
      <sharedItems count="5">
        <s v="Luni"/>
        <s v="Miercuri"/>
        <s v="Marți"/>
        <s v="Joi"/>
        <s v="Vineri"/>
      </sharedItems>
    </cacheField>
    <cacheField name="AN" numFmtId="0">
      <sharedItems containsSemiMixedTypes="0" containsString="0" containsNumber="1" containsInteger="1" minValue="2019" maxValue="2019"/>
    </cacheField>
    <cacheField name="SEMESTRU" numFmtId="0">
      <sharedItems/>
    </cacheField>
    <cacheField name="ORA DE ÎNCEPERE" numFmtId="168">
      <sharedItems containsSemiMixedTypes="0" containsNonDate="0" containsDate="1" containsString="0" minDate="1899-12-30T10:00:00" maxDate="1899-12-30T14:00:00" count="3">
        <d v="1899-12-30T14:00:00"/>
        <d v="1899-12-30T10:00:00"/>
        <d v="1899-12-30T11:00:00"/>
      </sharedItems>
    </cacheField>
    <cacheField name="ORA DE ÎNCHEIERE" numFmtId="168">
      <sharedItems containsSemiMixedTypes="0" containsNonDate="0" containsDate="1" containsString="0" minDate="1899-12-30T11:00:00" maxDate="1899-12-30T15:30:00"/>
    </cacheField>
    <cacheField name="DURATA" numFmtId="168">
      <sharedItems containsSemiMixedTypes="0" containsNonDate="0" containsDate="1" containsString="0" minDate="1899-12-30T01:00:00" maxDate="1899-12-30T01:3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s v="AI 120"/>
    <x v="0"/>
    <s v="Instructor 1"/>
    <x v="0"/>
    <n v="2019"/>
    <s v="Primăvara"/>
    <x v="0"/>
    <d v="1899-12-30T15:30:00"/>
    <d v="1899-12-30T01:30:00"/>
  </r>
  <r>
    <s v="AI 120"/>
    <x v="0"/>
    <s v="Instructor 1"/>
    <x v="1"/>
    <n v="2019"/>
    <s v="Primăvara"/>
    <x v="0"/>
    <d v="1899-12-30T15:30:00"/>
    <d v="1899-12-30T01:30:00"/>
  </r>
  <r>
    <s v="AC 121"/>
    <x v="1"/>
    <s v="Instructor 2"/>
    <x v="2"/>
    <n v="2019"/>
    <s v="Primăvara"/>
    <x v="1"/>
    <d v="1899-12-30T11:30:00"/>
    <d v="1899-12-30T01:30:00"/>
  </r>
  <r>
    <s v="AC 121"/>
    <x v="1"/>
    <s v="Instructor 2"/>
    <x v="3"/>
    <n v="2019"/>
    <s v="Primăvara"/>
    <x v="1"/>
    <d v="1899-12-30T11:30:00"/>
    <d v="1899-12-30T01:30:00"/>
  </r>
  <r>
    <s v="OR 111"/>
    <x v="2"/>
    <s v="Instructor 3"/>
    <x v="0"/>
    <n v="2019"/>
    <s v="Primăvara"/>
    <x v="2"/>
    <d v="1899-12-30T12:00:00"/>
    <d v="1899-12-30T01:00:00"/>
  </r>
  <r>
    <s v="OR 111"/>
    <x v="2"/>
    <s v="Instructor 3"/>
    <x v="1"/>
    <n v="2019"/>
    <s v="Primăvara"/>
    <x v="2"/>
    <d v="1899-12-30T12:00:00"/>
    <d v="1899-12-30T01:00:00"/>
  </r>
  <r>
    <s v="PSI 101"/>
    <x v="3"/>
    <s v="Instructor 4"/>
    <x v="4"/>
    <n v="2019"/>
    <s v="Primăvara"/>
    <x v="1"/>
    <d v="1899-12-30T11:00:00"/>
    <d v="1899-12-30T01: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RaportOrarSăptămânal" cacheId="0" applyNumberFormats="0" applyBorderFormats="0" applyFontFormats="0" applyPatternFormats="0" applyAlignmentFormats="0" applyWidthHeightFormats="1" dataCaption="Values" updatedVersion="6" minRefreshableVersion="3" showDrill="0" rowGrandTotals="0" colGrandTotals="0" fieldPrintTitles="1" itemPrintTitles="1" createdVersion="5" indent="0" compact="0" compactData="0" multipleFieldFilters="0">
  <location ref="B2:D9" firstHeaderRow="1" firstDataRow="1" firstDataCol="3"/>
  <pivotFields count="9">
    <pivotField compact="0" outline="0" showAll="0">
      <extLst>
        <ext xmlns:x14="http://schemas.microsoft.com/office/spreadsheetml/2009/9/main" uri="{2946ED86-A175-432a-8AC1-64E0C546D7DE}">
          <x14:pivotField fillDownLabels="1"/>
        </ext>
      </extLst>
    </pivotField>
    <pivotField axis="axisRow" compact="0" outline="0" showAll="0" defaultSubtotal="0">
      <items count="4">
        <item x="1"/>
        <item x="3"/>
        <item x="0"/>
        <item x="2"/>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5">
        <item x="0"/>
        <item x="2"/>
        <item x="1"/>
        <item x="3"/>
        <item x="4"/>
      </items>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numFmtId="168" outline="0" showAll="0" defaultSubtotal="0">
      <items count="3">
        <item x="1"/>
        <item x="2"/>
        <item x="0"/>
      </items>
      <extLst>
        <ext xmlns:x14="http://schemas.microsoft.com/office/spreadsheetml/2009/9/main" uri="{2946ED86-A175-432a-8AC1-64E0C546D7DE}">
          <x14:pivotField fillDownLabels="1"/>
        </ext>
      </extLst>
    </pivotField>
    <pivotField compact="0" numFmtId="168" outline="0" showAll="0">
      <extLst>
        <ext xmlns:x14="http://schemas.microsoft.com/office/spreadsheetml/2009/9/main" uri="{2946ED86-A175-432a-8AC1-64E0C546D7DE}">
          <x14:pivotField fillDownLabels="1"/>
        </ext>
      </extLst>
    </pivotField>
    <pivotField compact="0" numFmtId="168" outline="0" showAll="0">
      <extLst>
        <ext xmlns:x14="http://schemas.microsoft.com/office/spreadsheetml/2009/9/main" uri="{2946ED86-A175-432a-8AC1-64E0C546D7DE}">
          <x14:pivotField fillDownLabels="1"/>
        </ext>
      </extLst>
    </pivotField>
  </pivotFields>
  <rowFields count="3">
    <field x="3"/>
    <field x="6"/>
    <field x="1"/>
  </rowFields>
  <rowItems count="7">
    <i>
      <x/>
      <x v="1"/>
      <x v="3"/>
    </i>
    <i r="1">
      <x v="2"/>
      <x v="2"/>
    </i>
    <i>
      <x v="1"/>
      <x/>
      <x/>
    </i>
    <i>
      <x v="2"/>
      <x v="1"/>
      <x v="3"/>
    </i>
    <i r="1">
      <x v="2"/>
      <x v="2"/>
    </i>
    <i>
      <x v="3"/>
      <x/>
      <x/>
    </i>
    <i>
      <x v="4"/>
      <x/>
      <x v="1"/>
    </i>
  </rowItems>
  <colItems count="1">
    <i/>
  </colItems>
  <formats count="1">
    <format dxfId="4">
      <pivotArea dataOnly="0" labelOnly="1" outline="0" fieldPosition="0">
        <references count="1">
          <reference field="6" count="0"/>
        </references>
      </pivotArea>
    </format>
  </formats>
  <pivotTableStyleInfo name="PivotTable 2 - Semestrul dintr-o privire"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altTextSummary="Listă de cursuri și orele de începere, pentru fiecare zi a săptămânii."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istăCursuri" displayName="TabelListăCursuri" ref="B2:J9" dataDxfId="35" dataCellStyle="Normal">
  <tableColumns count="9">
    <tableColumn id="1" xr3:uid="{00000000-0010-0000-0000-000001000000}" name="ID CURS" totalsRowLabel="Total" dataDxfId="34" totalsRowDxfId="33" dataCellStyle="Normal"/>
    <tableColumn id="2" xr3:uid="{00000000-0010-0000-0000-000002000000}" name="NUME" dataDxfId="32" totalsRowDxfId="31" dataCellStyle="Normal"/>
    <tableColumn id="3" xr3:uid="{00000000-0010-0000-0000-000003000000}" name="INSTRUCTOR" dataDxfId="30" totalsRowDxfId="29" dataCellStyle="Normal"/>
    <tableColumn id="4" xr3:uid="{00000000-0010-0000-0000-000004000000}" name="ZIUA" dataDxfId="28" totalsRowDxfId="27" dataCellStyle="Normal"/>
    <tableColumn id="5" xr3:uid="{00000000-0010-0000-0000-000005000000}" name="AN" dataDxfId="26" totalsRowDxfId="25" dataCellStyle="Normal">
      <calculatedColumnFormula>YEAR(TODAY())</calculatedColumnFormula>
    </tableColumn>
    <tableColumn id="6" xr3:uid="{00000000-0010-0000-0000-000006000000}" name="SEMESTRU" dataDxfId="24" totalsRowDxfId="23" dataCellStyle="Normal"/>
    <tableColumn id="7" xr3:uid="{00000000-0010-0000-0000-000007000000}" name="ORA DE ÎNCEPERE" dataDxfId="22" totalsRowDxfId="21"/>
    <tableColumn id="8" xr3:uid="{00000000-0010-0000-0000-000008000000}" name="ORA DE ÎNCHEIERE" dataDxfId="20" totalsRowDxfId="19"/>
    <tableColumn id="9" xr3:uid="{00000000-0010-0000-0000-000009000000}" name="DURATA" totalsRowFunction="count" dataDxfId="18" totalsRowDxfId="17" dataCellStyle="Normal">
      <calculatedColumnFormula>IF(AND(ISNUMBER(TabelListăCursuri[[#This Row],[ORA DE ÎNCHEIERE]]),ISNUMBER(TabelListăCursuri[[#This Row],[ORA DE ÎNCEPERE]])),TabelListăCursuri[[#This Row],[ORA DE ÎNCHEIERE]]-TabelListăCursuri[[#This Row],[ORA DE ÎNCEPERE]],"")</calculatedColumnFormula>
    </tableColumn>
  </tableColumns>
  <tableStyleInfo name="Semestrul dintr-o privire" showFirstColumn="0" showLastColumn="0" showRowStripes="1" showColumnStripes="0"/>
  <extLst>
    <ext xmlns:x14="http://schemas.microsoft.com/office/spreadsheetml/2009/9/main" uri="{504A1905-F514-4f6f-8877-14C23A59335A}">
      <x14:table altTextSummary="Introduceți ID-ul de curs, numele cursului, numele instructorului, ziua, anul, orele de început și de sfârșit. Selectați numele semestrului din acest tabel. Durata este calculată automat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Lucru" displayName="Lucru" ref="B2:G9" dataDxfId="16" dataCellStyle="Normal">
  <autoFilter ref="B2:G9" xr:uid="{00000000-0009-0000-0100-000002000000}"/>
  <tableColumns count="6">
    <tableColumn id="1" xr3:uid="{00000000-0010-0000-0100-000001000000}" name="ID CURS" totalsRowLabel="Total" dataDxfId="15" totalsRowDxfId="14" dataCellStyle="Normal"/>
    <tableColumn id="6" xr3:uid="{00000000-0010-0000-0100-000006000000}" name="NUME" dataDxfId="13" totalsRowDxfId="12" dataCellStyle="Normal">
      <calculatedColumnFormula>IFERROR(VLOOKUP(Lucru[[#This Row],[ID CURS]],TabelListăCursuri[],2,0),"")</calculatedColumnFormula>
    </tableColumn>
    <tableColumn id="2" xr3:uid="{00000000-0010-0000-0100-000002000000}" name="AN" dataDxfId="11" totalsRowDxfId="10" dataCellStyle="Normal">
      <calculatedColumnFormula>YEAR(TODAY())</calculatedColumnFormula>
    </tableColumn>
    <tableColumn id="3" xr3:uid="{00000000-0010-0000-0100-000003000000}" name="SEMESTRU" dataDxfId="9" totalsRowDxfId="8" dataCellStyle="Normal"/>
    <tableColumn id="4" xr3:uid="{00000000-0010-0000-0100-000004000000}" name="DESCRIERE ELEMENT" dataDxfId="7" totalsRowDxfId="6" dataCellStyle="Normal"/>
    <tableColumn id="5" xr3:uid="{00000000-0010-0000-0100-000005000000}" name="DATA SCADENȚEI" totalsRowFunction="count" totalsRowDxfId="5" dataCellStyle="Dată"/>
  </tableColumns>
  <tableStyleInfo name="Semestrul dintr-o privire" showFirstColumn="0" showLastColumn="0" showRowStripes="1" showColumnStripes="0"/>
  <extLst>
    <ext xmlns:x14="http://schemas.microsoft.com/office/spreadsheetml/2009/9/main" uri="{504A1905-F514-4f6f-8877-14C23A59335A}">
      <x14:table altTextSummary="Selectați ID-ul de curs și numele semestrului, apoi introduceți anul, descrierea elementului și data scadentă în acest tabel. Numele se actualizează automat"/>
    </ext>
  </extLst>
</table>
</file>

<file path=xl/theme/theme1.xml><?xml version="1.0" encoding="utf-8"?>
<a:theme xmlns:a="http://schemas.openxmlformats.org/drawingml/2006/main" name="Office Theme">
  <a:themeElements>
    <a:clrScheme name="Semester at a Glance">
      <a:dk1>
        <a:srgbClr val="000000"/>
      </a:dk1>
      <a:lt1>
        <a:srgbClr val="FFFFFF"/>
      </a:lt1>
      <a:dk2>
        <a:srgbClr val="616668"/>
      </a:dk2>
      <a:lt2>
        <a:srgbClr val="F8F8F9"/>
      </a:lt2>
      <a:accent1>
        <a:srgbClr val="DE3800"/>
      </a:accent1>
      <a:accent2>
        <a:srgbClr val="2BB0ED"/>
      </a:accent2>
      <a:accent3>
        <a:srgbClr val="FF9F17"/>
      </a:accent3>
      <a:accent4>
        <a:srgbClr val="17BD97"/>
      </a:accent4>
      <a:accent5>
        <a:srgbClr val="8B7CBD"/>
      </a:accent5>
      <a:accent6>
        <a:srgbClr val="F5C700"/>
      </a:accent6>
      <a:hlink>
        <a:srgbClr val="2BB0ED"/>
      </a:hlink>
      <a:folHlink>
        <a:srgbClr val="DE3800"/>
      </a:folHlink>
    </a:clrScheme>
    <a:fontScheme name="Semester at a Glance">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9050">
          <a:solidFill>
            <a:schemeClr val="accent2"/>
          </a:solidFill>
        </a:ln>
      </a:spPr>
      <a:bodyPr vertOverflow="clip" horzOverflow="clip" rtlCol="0" anchor="ctr"/>
      <a:lstStyle>
        <a:defPPr algn="l">
          <a:defRPr sz="1100" b="1" i="1">
            <a:solidFill>
              <a:schemeClr val="tx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B1:L9"/>
  <sheetViews>
    <sheetView showGridLines="0" tabSelected="1" zoomScaleNormal="100" workbookViewId="0"/>
  </sheetViews>
  <sheetFormatPr defaultRowHeight="30" customHeight="1" x14ac:dyDescent="0.3"/>
  <cols>
    <col min="1" max="1" width="3.125" customWidth="1"/>
    <col min="2" max="2" width="13.25" customWidth="1"/>
    <col min="3" max="3" width="35.375" customWidth="1"/>
    <col min="4" max="4" width="19.5" customWidth="1"/>
    <col min="5" max="5" width="13.625" customWidth="1"/>
    <col min="6" max="6" width="9.875" customWidth="1"/>
    <col min="7" max="7" width="12.375" customWidth="1"/>
    <col min="8" max="8" width="18.625" customWidth="1"/>
    <col min="9" max="9" width="19.5" customWidth="1"/>
    <col min="10" max="10" width="11.625" customWidth="1"/>
    <col min="11" max="11" width="3.5" customWidth="1"/>
    <col min="12" max="12" width="31.625" customWidth="1"/>
  </cols>
  <sheetData>
    <row r="1" spans="2:12" ht="50.25" customHeight="1" x14ac:dyDescent="0.55000000000000004">
      <c r="B1" s="36" t="s">
        <v>0</v>
      </c>
      <c r="C1" s="36"/>
      <c r="D1" s="36"/>
      <c r="E1" s="36"/>
      <c r="F1" s="36"/>
      <c r="G1" s="36"/>
      <c r="H1" s="36"/>
      <c r="I1" s="36"/>
      <c r="J1" s="36"/>
    </row>
    <row r="2" spans="2:12" ht="30" customHeight="1" x14ac:dyDescent="0.3">
      <c r="B2" s="6" t="s">
        <v>1</v>
      </c>
      <c r="C2" s="6" t="s">
        <v>6</v>
      </c>
      <c r="D2" s="6" t="s">
        <v>11</v>
      </c>
      <c r="E2" s="6" t="s">
        <v>16</v>
      </c>
      <c r="F2" s="6" t="s">
        <v>22</v>
      </c>
      <c r="G2" s="6" t="s">
        <v>23</v>
      </c>
      <c r="H2" s="29" t="s">
        <v>24</v>
      </c>
      <c r="I2" s="29" t="s">
        <v>25</v>
      </c>
      <c r="J2" s="6" t="s">
        <v>26</v>
      </c>
    </row>
    <row r="3" spans="2:12" ht="30" customHeight="1" x14ac:dyDescent="0.3">
      <c r="B3" s="10" t="s">
        <v>2</v>
      </c>
      <c r="C3" s="10" t="s">
        <v>7</v>
      </c>
      <c r="D3" s="10" t="s">
        <v>12</v>
      </c>
      <c r="E3" s="10" t="s">
        <v>17</v>
      </c>
      <c r="F3" s="10">
        <f ca="1">YEAR(TODAY())</f>
        <v>2019</v>
      </c>
      <c r="G3" s="10" t="s">
        <v>45</v>
      </c>
      <c r="H3" s="34">
        <v>0.58333333333333337</v>
      </c>
      <c r="I3" s="34">
        <v>0.64583333333333337</v>
      </c>
      <c r="J3" s="11">
        <f>IF(AND(ISNUMBER(TabelListăCursuri[[#This Row],[ORA DE ÎNCHEIERE]]),ISNUMBER(TabelListăCursuri[[#This Row],[ORA DE ÎNCEPERE]])),TabelListăCursuri[[#This Row],[ORA DE ÎNCHEIERE]]-TabelListăCursuri[[#This Row],[ORA DE ÎNCEPERE]],"")</f>
        <v>6.25E-2</v>
      </c>
      <c r="L3" s="37"/>
    </row>
    <row r="4" spans="2:12" ht="30" customHeight="1" x14ac:dyDescent="0.3">
      <c r="B4" s="10" t="s">
        <v>2</v>
      </c>
      <c r="C4" s="10" t="s">
        <v>7</v>
      </c>
      <c r="D4" s="10" t="s">
        <v>12</v>
      </c>
      <c r="E4" s="10" t="s">
        <v>18</v>
      </c>
      <c r="F4" s="10">
        <f t="shared" ref="F4:F9" ca="1" si="0">YEAR(TODAY())</f>
        <v>2019</v>
      </c>
      <c r="G4" s="10" t="s">
        <v>45</v>
      </c>
      <c r="H4" s="34">
        <v>0.58333333333333337</v>
      </c>
      <c r="I4" s="34">
        <v>0.64583333333333337</v>
      </c>
      <c r="J4" s="11">
        <f>IF(AND(ISNUMBER(TabelListăCursuri[[#This Row],[ORA DE ÎNCHEIERE]]),ISNUMBER(TabelListăCursuri[[#This Row],[ORA DE ÎNCEPERE]])),TabelListăCursuri[[#This Row],[ORA DE ÎNCHEIERE]]-TabelListăCursuri[[#This Row],[ORA DE ÎNCEPERE]],"")</f>
        <v>6.25E-2</v>
      </c>
      <c r="L4" s="37"/>
    </row>
    <row r="5" spans="2:12" ht="30" customHeight="1" x14ac:dyDescent="0.3">
      <c r="B5" s="10" t="s">
        <v>3</v>
      </c>
      <c r="C5" s="10" t="s">
        <v>8</v>
      </c>
      <c r="D5" s="10" t="s">
        <v>13</v>
      </c>
      <c r="E5" s="10" t="s">
        <v>19</v>
      </c>
      <c r="F5" s="10">
        <f t="shared" ca="1" si="0"/>
        <v>2019</v>
      </c>
      <c r="G5" s="10" t="s">
        <v>45</v>
      </c>
      <c r="H5" s="34">
        <v>0.41666666666666669</v>
      </c>
      <c r="I5" s="34">
        <v>0.47916666666666669</v>
      </c>
      <c r="J5" s="11">
        <f>IF(AND(ISNUMBER(TabelListăCursuri[[#This Row],[ORA DE ÎNCHEIERE]]),ISNUMBER(TabelListăCursuri[[#This Row],[ORA DE ÎNCEPERE]])),TabelListăCursuri[[#This Row],[ORA DE ÎNCHEIERE]]-TabelListăCursuri[[#This Row],[ORA DE ÎNCEPERE]],"")</f>
        <v>6.25E-2</v>
      </c>
      <c r="L5" s="37"/>
    </row>
    <row r="6" spans="2:12" ht="30" customHeight="1" x14ac:dyDescent="0.3">
      <c r="B6" s="10" t="s">
        <v>3</v>
      </c>
      <c r="C6" s="10" t="s">
        <v>8</v>
      </c>
      <c r="D6" s="10" t="s">
        <v>13</v>
      </c>
      <c r="E6" s="10" t="s">
        <v>20</v>
      </c>
      <c r="F6" s="10">
        <f t="shared" ca="1" si="0"/>
        <v>2019</v>
      </c>
      <c r="G6" s="10" t="s">
        <v>45</v>
      </c>
      <c r="H6" s="34">
        <v>0.41666666666666669</v>
      </c>
      <c r="I6" s="34">
        <v>0.47916666666666669</v>
      </c>
      <c r="J6" s="11">
        <f>IF(AND(ISNUMBER(TabelListăCursuri[[#This Row],[ORA DE ÎNCHEIERE]]),ISNUMBER(TabelListăCursuri[[#This Row],[ORA DE ÎNCEPERE]])),TabelListăCursuri[[#This Row],[ORA DE ÎNCHEIERE]]-TabelListăCursuri[[#This Row],[ORA DE ÎNCEPERE]],"")</f>
        <v>6.25E-2</v>
      </c>
      <c r="L6" s="37"/>
    </row>
    <row r="7" spans="2:12" ht="30" customHeight="1" x14ac:dyDescent="0.3">
      <c r="B7" s="10" t="s">
        <v>4</v>
      </c>
      <c r="C7" s="10" t="s">
        <v>9</v>
      </c>
      <c r="D7" s="10" t="s">
        <v>14</v>
      </c>
      <c r="E7" s="10" t="s">
        <v>17</v>
      </c>
      <c r="F7" s="10">
        <f t="shared" ca="1" si="0"/>
        <v>2019</v>
      </c>
      <c r="G7" s="10" t="s">
        <v>45</v>
      </c>
      <c r="H7" s="34">
        <v>0.45833333333333331</v>
      </c>
      <c r="I7" s="34">
        <v>0.5</v>
      </c>
      <c r="J7" s="11">
        <f>IF(AND(ISNUMBER(TabelListăCursuri[[#This Row],[ORA DE ÎNCHEIERE]]),ISNUMBER(TabelListăCursuri[[#This Row],[ORA DE ÎNCEPERE]])),TabelListăCursuri[[#This Row],[ORA DE ÎNCHEIERE]]-TabelListăCursuri[[#This Row],[ORA DE ÎNCEPERE]],"")</f>
        <v>4.1666666666666685E-2</v>
      </c>
      <c r="L7" s="37"/>
    </row>
    <row r="8" spans="2:12" ht="30" customHeight="1" x14ac:dyDescent="0.3">
      <c r="B8" s="10" t="s">
        <v>4</v>
      </c>
      <c r="C8" s="10" t="s">
        <v>9</v>
      </c>
      <c r="D8" s="10" t="s">
        <v>14</v>
      </c>
      <c r="E8" s="10" t="s">
        <v>18</v>
      </c>
      <c r="F8" s="10">
        <f t="shared" ca="1" si="0"/>
        <v>2019</v>
      </c>
      <c r="G8" s="10" t="s">
        <v>45</v>
      </c>
      <c r="H8" s="34">
        <v>0.45833333333333331</v>
      </c>
      <c r="I8" s="34">
        <v>0.5</v>
      </c>
      <c r="J8" s="11">
        <f>IF(AND(ISNUMBER(TabelListăCursuri[[#This Row],[ORA DE ÎNCHEIERE]]),ISNUMBER(TabelListăCursuri[[#This Row],[ORA DE ÎNCEPERE]])),TabelListăCursuri[[#This Row],[ORA DE ÎNCHEIERE]]-TabelListăCursuri[[#This Row],[ORA DE ÎNCEPERE]],"")</f>
        <v>4.1666666666666685E-2</v>
      </c>
      <c r="L8" s="37"/>
    </row>
    <row r="9" spans="2:12" ht="30" customHeight="1" x14ac:dyDescent="0.3">
      <c r="B9" s="10" t="s">
        <v>5</v>
      </c>
      <c r="C9" s="10" t="s">
        <v>10</v>
      </c>
      <c r="D9" s="10" t="s">
        <v>15</v>
      </c>
      <c r="E9" s="10" t="s">
        <v>21</v>
      </c>
      <c r="F9" s="10">
        <f t="shared" ca="1" si="0"/>
        <v>2019</v>
      </c>
      <c r="G9" s="10" t="s">
        <v>45</v>
      </c>
      <c r="H9" s="34">
        <v>0.41666666666666669</v>
      </c>
      <c r="I9" s="34">
        <v>0.45833333333333331</v>
      </c>
      <c r="J9" s="11">
        <f>IF(AND(ISNUMBER(TabelListăCursuri[[#This Row],[ORA DE ÎNCHEIERE]]),ISNUMBER(TabelListăCursuri[[#This Row],[ORA DE ÎNCEPERE]])),TabelListăCursuri[[#This Row],[ORA DE ÎNCHEIERE]]-TabelListăCursuri[[#This Row],[ORA DE ÎNCEPERE]],"")</f>
        <v>4.166666666666663E-2</v>
      </c>
    </row>
  </sheetData>
  <mergeCells count="2">
    <mergeCell ref="B1:J1"/>
    <mergeCell ref="L3:L8"/>
  </mergeCells>
  <dataValidations count="13">
    <dataValidation allowBlank="1" showInputMessage="1" showErrorMessage="1" prompt="Creați o listă de cursuri în această foaie de lucru. Introduceți detaliile în tabelul Listă cursuri. Introduceți termenele limită, planificarea săptămânală și calendarul semestrial în alte foi de lucru. Sfatul se află în celula L3" sqref="A1" xr:uid="{00000000-0002-0000-0000-000000000000}"/>
    <dataValidation allowBlank="1" showInputMessage="1" showErrorMessage="1" prompt="Titlul acestei foi de lucru se află în această celulă" sqref="B1:J1" xr:uid="{00000000-0002-0000-0000-000001000000}"/>
    <dataValidation allowBlank="1" showInputMessage="1" showErrorMessage="1" prompt="Introduceți ID-ul de curs în această coloană, sub acest titlu" sqref="B2" xr:uid="{00000000-0002-0000-0000-000002000000}"/>
    <dataValidation allowBlank="1" showInputMessage="1" showErrorMessage="1" prompt="Introduceți numele cursului în această coloană, sub acest titlu" sqref="C2" xr:uid="{00000000-0002-0000-0000-000003000000}"/>
    <dataValidation allowBlank="1" showInputMessage="1" showErrorMessage="1" prompt="Introduceți numele instructorului în această coloană, sub acest titlu" sqref="D2" xr:uid="{00000000-0002-0000-0000-000004000000}"/>
    <dataValidation allowBlank="1" showInputMessage="1" showErrorMessage="1" prompt="Introduceți ziua în această coloană, sub acest titlu" sqref="E2" xr:uid="{00000000-0002-0000-0000-000005000000}"/>
    <dataValidation allowBlank="1" showInputMessage="1" showErrorMessage="1" prompt="Introduceți anul în această coloană, sub acest titlu" sqref="F2" xr:uid="{00000000-0002-0000-0000-000006000000}"/>
    <dataValidation allowBlank="1" showInputMessage="1" showErrorMessage="1" prompt="Selectați numele semestrului în această coloană, sub acest titlu. Apăsați ALT+SĂGEATĂ ÎN JOS pentru opțiuni, apoi TASTA SĂGEATĂ ÎN JOS și ENTER pentru a selecta" sqref="G2" xr:uid="{00000000-0002-0000-0000-000007000000}"/>
    <dataValidation allowBlank="1" showInputMessage="1" showErrorMessage="1" prompt="Introduceți ora de început în această coloană, sub acest titlu" sqref="H2" xr:uid="{00000000-0002-0000-0000-000008000000}"/>
    <dataValidation allowBlank="1" showInputMessage="1" showErrorMessage="1" prompt="Introduceți ora de sfârșit în această coloană, sub acest titlu" sqref="I2" xr:uid="{00000000-0002-0000-0000-000009000000}"/>
    <dataValidation allowBlank="1" showInputMessage="1" showErrorMessage="1" prompt="Durata se calculează automat în această coloană, sub acest titlu" sqref="J2" xr:uid="{00000000-0002-0000-0000-00000A000000}"/>
    <dataValidation type="list" errorStyle="warning" allowBlank="1" showInputMessage="1" showErrorMessage="1" error="Selectați un nume de semestru din listă. Selectați ANULARE, apăsați ALT+SĂGEATĂ ÎN JOS pentru opțiuni, apoi SĂGEATĂ ÎN JOS și ENTER pentru a selecta" sqref="G3:G9" xr:uid="{00000000-0002-0000-0000-00000B000000}">
      <formula1>"Toamna,Iarna,Primăvara,Vara"</formula1>
    </dataValidation>
    <dataValidation allowBlank="1" showInputMessage="1" showErrorMessage="1" prompt="SFAT PENTRU LISTA DE CURSURI: _x000a__x000a_Introduceți cursurile individuale în acest tabel. Durata cursului se actualizează automat" sqref="L3:L8" xr:uid="{00000000-0002-0000-0000-00000C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B1:I9"/>
  <sheetViews>
    <sheetView showGridLines="0" zoomScaleNormal="100" workbookViewId="0"/>
  </sheetViews>
  <sheetFormatPr defaultRowHeight="30" customHeight="1" x14ac:dyDescent="0.3"/>
  <cols>
    <col min="1" max="1" width="3.125" customWidth="1"/>
    <col min="2" max="2" width="14" style="5" customWidth="1"/>
    <col min="3" max="3" width="38.75" style="5" customWidth="1"/>
    <col min="4" max="4" width="8.75" style="5" customWidth="1"/>
    <col min="5" max="5" width="13.875" style="5" customWidth="1"/>
    <col min="6" max="6" width="28.75" style="5" customWidth="1"/>
    <col min="7" max="7" width="20.875" style="5" customWidth="1"/>
    <col min="8" max="8" width="3.5" customWidth="1"/>
    <col min="9" max="9" width="31.625" customWidth="1"/>
  </cols>
  <sheetData>
    <row r="1" spans="2:9" ht="50.25" customHeight="1" x14ac:dyDescent="0.55000000000000004">
      <c r="B1" s="36" t="s">
        <v>46</v>
      </c>
      <c r="C1" s="36"/>
      <c r="D1" s="36"/>
      <c r="E1" s="36"/>
      <c r="F1" s="36"/>
      <c r="G1" s="36"/>
    </row>
    <row r="2" spans="2:9" ht="30" customHeight="1" x14ac:dyDescent="0.3">
      <c r="B2" s="6" t="s">
        <v>1</v>
      </c>
      <c r="C2" s="6" t="s">
        <v>6</v>
      </c>
      <c r="D2" s="6" t="s">
        <v>22</v>
      </c>
      <c r="E2" s="6" t="s">
        <v>23</v>
      </c>
      <c r="F2" s="6" t="s">
        <v>27</v>
      </c>
      <c r="G2" s="6" t="s">
        <v>33</v>
      </c>
    </row>
    <row r="3" spans="2:9" ht="30" customHeight="1" x14ac:dyDescent="0.3">
      <c r="B3" s="10" t="s">
        <v>3</v>
      </c>
      <c r="C3" s="10" t="str">
        <f>IFERROR(VLOOKUP(Lucru[[#This Row],[ID CURS]],TabelListăCursuri[],2,0),"")</f>
        <v>Arta compoziției</v>
      </c>
      <c r="D3" s="10">
        <f ca="1">YEAR(TODAY())</f>
        <v>2019</v>
      </c>
      <c r="E3" s="10" t="s">
        <v>45</v>
      </c>
      <c r="F3" s="10" t="s">
        <v>28</v>
      </c>
      <c r="G3" s="23">
        <f ca="1">DATE(YEAR(TODAY()),1,15)</f>
        <v>43480</v>
      </c>
      <c r="I3" s="37"/>
    </row>
    <row r="4" spans="2:9" ht="30" customHeight="1" x14ac:dyDescent="0.3">
      <c r="B4" s="10" t="s">
        <v>2</v>
      </c>
      <c r="C4" s="10" t="str">
        <f>IFERROR(VLOOKUP(Lucru[[#This Row],[ID CURS]],TabelListăCursuri[],2,0),"")</f>
        <v>Introducere în aplicații informatice</v>
      </c>
      <c r="D4" s="10">
        <f t="shared" ref="D4:D9" ca="1" si="0">YEAR(TODAY())</f>
        <v>2019</v>
      </c>
      <c r="E4" s="10" t="s">
        <v>45</v>
      </c>
      <c r="F4" s="10" t="s">
        <v>29</v>
      </c>
      <c r="G4" s="23">
        <f ca="1">DATE(YEAR(TODAY()),2,4)</f>
        <v>43500</v>
      </c>
      <c r="I4" s="37"/>
    </row>
    <row r="5" spans="2:9" ht="30" customHeight="1" x14ac:dyDescent="0.3">
      <c r="B5" s="10" t="s">
        <v>3</v>
      </c>
      <c r="C5" s="10" t="str">
        <f>IFERROR(VLOOKUP(Lucru[[#This Row],[ID CURS]],TabelListăCursuri[],2,0),"")</f>
        <v>Arta compoziției</v>
      </c>
      <c r="D5" s="10">
        <f t="shared" ca="1" si="0"/>
        <v>2019</v>
      </c>
      <c r="E5" s="10" t="s">
        <v>45</v>
      </c>
      <c r="F5" s="10" t="s">
        <v>30</v>
      </c>
      <c r="G5" s="23">
        <f ca="1">DATE(YEAR(TODAY()),2,5)</f>
        <v>43501</v>
      </c>
      <c r="I5" s="37"/>
    </row>
    <row r="6" spans="2:9" ht="30" customHeight="1" x14ac:dyDescent="0.3">
      <c r="B6" s="10" t="s">
        <v>2</v>
      </c>
      <c r="C6" s="10" t="str">
        <f>IFERROR(VLOOKUP(Lucru[[#This Row],[ID CURS]],TabelListăCursuri[],2,0),"")</f>
        <v>Introducere în aplicații informatice</v>
      </c>
      <c r="D6" s="10">
        <f t="shared" ca="1" si="0"/>
        <v>2019</v>
      </c>
      <c r="E6" s="10" t="s">
        <v>45</v>
      </c>
      <c r="F6" s="10" t="s">
        <v>31</v>
      </c>
      <c r="G6" s="23">
        <f ca="1">DATE(YEAR(TODAY()),2,18)</f>
        <v>43514</v>
      </c>
      <c r="I6" s="37"/>
    </row>
    <row r="7" spans="2:9" ht="30" customHeight="1" x14ac:dyDescent="0.3">
      <c r="B7" s="10" t="s">
        <v>2</v>
      </c>
      <c r="C7" s="10" t="str">
        <f>IFERROR(VLOOKUP(Lucru[[#This Row],[ID CURS]],TabelListăCursuri[],2,0),"")</f>
        <v>Introducere în aplicații informatice</v>
      </c>
      <c r="D7" s="10">
        <f t="shared" ca="1" si="0"/>
        <v>2019</v>
      </c>
      <c r="E7" s="10" t="s">
        <v>45</v>
      </c>
      <c r="F7" s="10" t="s">
        <v>32</v>
      </c>
      <c r="G7" s="23">
        <f ca="1">DATE(YEAR(TODAY()),3,11)</f>
        <v>43535</v>
      </c>
      <c r="I7" s="37"/>
    </row>
    <row r="8" spans="2:9" ht="30" customHeight="1" x14ac:dyDescent="0.3">
      <c r="B8" s="10" t="s">
        <v>3</v>
      </c>
      <c r="C8" s="10" t="str">
        <f>IFERROR(VLOOKUP(Lucru[[#This Row],[ID CURS]],TabelListăCursuri[],2,0),"")</f>
        <v>Arta compoziției</v>
      </c>
      <c r="D8" s="10">
        <f t="shared" ca="1" si="0"/>
        <v>2019</v>
      </c>
      <c r="E8" s="10" t="s">
        <v>45</v>
      </c>
      <c r="F8" s="10" t="s">
        <v>29</v>
      </c>
      <c r="G8" s="23">
        <f ca="1">DATE(YEAR(TODAY()),3,17)</f>
        <v>43541</v>
      </c>
      <c r="I8" s="37"/>
    </row>
    <row r="9" spans="2:9" ht="30" customHeight="1" x14ac:dyDescent="0.3">
      <c r="B9" s="10" t="s">
        <v>3</v>
      </c>
      <c r="C9" s="10" t="str">
        <f>IFERROR(VLOOKUP(Lucru[[#This Row],[ID CURS]],TabelListăCursuri[],2,0),"")</f>
        <v>Arta compoziției</v>
      </c>
      <c r="D9" s="10">
        <f t="shared" ca="1" si="0"/>
        <v>2019</v>
      </c>
      <c r="E9" s="10" t="s">
        <v>45</v>
      </c>
      <c r="F9" s="10" t="s">
        <v>32</v>
      </c>
      <c r="G9" s="23">
        <f ca="1">DATE(YEAR(TODAY()),4,2)</f>
        <v>43557</v>
      </c>
    </row>
  </sheetData>
  <dataConsolidate/>
  <mergeCells count="2">
    <mergeCell ref="B1:G1"/>
    <mergeCell ref="I3:I8"/>
  </mergeCells>
  <dataValidations count="11">
    <dataValidation allowBlank="1" showInputMessage="1" showErrorMessage="1" prompt="Introduceți termenele limită în tabelul Lucru în această foaie de lucru. Sfatul se află în celula I3_x000a_" sqref="A1" xr:uid="{00000000-0002-0000-0100-000001000000}"/>
    <dataValidation allowBlank="1" showInputMessage="1" showErrorMessage="1" prompt="Titlul acestei foi de lucru se află în această celulă" sqref="B1:G1" xr:uid="{00000000-0002-0000-0100-000002000000}"/>
    <dataValidation allowBlank="1" showInputMessage="1" showErrorMessage="1" prompt="Selectați ID-ul de curs în această coloană, sub acest titlu. Apăsați ALT+SĂGEATĂ ÎN JOS pentru opțiuni, apoi SĂGEATĂ ÎN JOS și ENTER pentru a efectua selecția. Utilizați filtrele de titlu pentru a găsi anumite intrări" sqref="B2" xr:uid="{00000000-0002-0000-0100-000003000000}"/>
    <dataValidation allowBlank="1" showInputMessage="1" showErrorMessage="1" prompt="Numele cursului se actualizează automat în această coloană, sub acest titlu" sqref="C2" xr:uid="{00000000-0002-0000-0100-000004000000}"/>
    <dataValidation allowBlank="1" showInputMessage="1" showErrorMessage="1" prompt="Introduceți anul în această coloană, sub acest titlu" sqref="D2" xr:uid="{00000000-0002-0000-0100-000005000000}"/>
    <dataValidation allowBlank="1" showInputMessage="1" showErrorMessage="1" prompt="Selectați numele semestrului în această coloană, sub acest titlu. Apăsați ALT+SĂGEATĂ ÎN JOS pentru opțiuni, apoi TASTA SĂGEATĂ ÎN JOS și ENTER pentru a selecta" sqref="E2" xr:uid="{00000000-0002-0000-0100-000006000000}"/>
    <dataValidation allowBlank="1" showInputMessage="1" showErrorMessage="1" prompt="Introduceți descrierea articolului în această coloană, sub acest titlu" sqref="F2" xr:uid="{00000000-0002-0000-0100-000007000000}"/>
    <dataValidation allowBlank="1" showInputMessage="1" showErrorMessage="1" prompt="Introduceți data scadentă în această coloană, sub acest titlu" sqref="G2" xr:uid="{00000000-0002-0000-0100-000008000000}"/>
    <dataValidation type="list" errorStyle="warning" allowBlank="1" showInputMessage="1" showErrorMessage="1" error="Selectați ID-ul de curs din listă. Selectați ANULARE, apăsați ALT+SĂGEATĂ ÎN JOS pentru opțiuni, apoi SĂGEATĂ ÎN JOS și ENTER pentru a selecta" sqref="B3:B9" xr:uid="{00000000-0002-0000-0100-000009000000}">
      <formula1>ListăCursuri</formula1>
    </dataValidation>
    <dataValidation type="list" errorStyle="warning" allowBlank="1" showInputMessage="1" showErrorMessage="1" error="Selectați un nume de semestru din listă. Selectați ANULARE, apăsați ALT+SĂGEATĂ ÎN JOS pentru opțiuni, apoi SĂGEATĂ ÎN JOS și ENTER pentru a selecta" sqref="E3:E9" xr:uid="{00000000-0002-0000-0100-00000A000000}">
      <formula1>"Toamna,Iarna,Primăvara,Vara"</formula1>
    </dataValidation>
    <dataValidation allowBlank="1" showInputMessage="1" showErrorMessage="1" prompt="SFAT PENTRU INTRAREA DATELOR DE LUCRU: _x000a__x000a_Selectsți un ID de curs. Numele cursului este completat automat. _x000a__x000a_După ce actualizați foaia Listă cursuri, reîmprospătați orarul săptămânal pentru a vedea aceste modificări" sqref="I3:I8" xr:uid="{00000000-0002-0000-0100-00000B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autoPageBreaks="0" fitToPage="1"/>
  </sheetPr>
  <dimension ref="B1:F21"/>
  <sheetViews>
    <sheetView showGridLines="0" zoomScaleNormal="100" workbookViewId="0"/>
  </sheetViews>
  <sheetFormatPr defaultRowHeight="30" customHeight="1" x14ac:dyDescent="0.3"/>
  <cols>
    <col min="1" max="1" width="3.125" customWidth="1"/>
    <col min="2" max="2" width="18.75" customWidth="1"/>
    <col min="3" max="3" width="21.75" style="28" customWidth="1"/>
    <col min="4" max="4" width="42.5" customWidth="1"/>
    <col min="5" max="5" width="3.5" customWidth="1"/>
    <col min="6" max="6" width="31.625" customWidth="1"/>
    <col min="7" max="9" width="32.875" customWidth="1"/>
  </cols>
  <sheetData>
    <row r="1" spans="2:6" ht="50.25" customHeight="1" x14ac:dyDescent="0.55000000000000004">
      <c r="B1" s="36" t="s">
        <v>34</v>
      </c>
      <c r="C1" s="36"/>
      <c r="D1" s="36"/>
    </row>
    <row r="2" spans="2:6" ht="16.5" customHeight="1" x14ac:dyDescent="0.3">
      <c r="B2" s="12" t="s">
        <v>16</v>
      </c>
      <c r="C2" s="12" t="s">
        <v>24</v>
      </c>
      <c r="D2" s="12" t="s">
        <v>6</v>
      </c>
    </row>
    <row r="3" spans="2:6" ht="30" customHeight="1" x14ac:dyDescent="0.3">
      <c r="B3" s="32" t="s">
        <v>17</v>
      </c>
      <c r="C3" s="35">
        <v>0.45833333333333331</v>
      </c>
      <c r="D3" s="32" t="s">
        <v>9</v>
      </c>
      <c r="F3" s="37"/>
    </row>
    <row r="4" spans="2:6" ht="30" customHeight="1" x14ac:dyDescent="0.3">
      <c r="C4" s="35">
        <v>0.58333333333333337</v>
      </c>
      <c r="D4" s="32" t="s">
        <v>7</v>
      </c>
      <c r="F4" s="37"/>
    </row>
    <row r="5" spans="2:6" ht="30" customHeight="1" x14ac:dyDescent="0.3">
      <c r="B5" s="32" t="s">
        <v>19</v>
      </c>
      <c r="C5" s="35">
        <v>0.41666666666666669</v>
      </c>
      <c r="D5" s="32" t="s">
        <v>8</v>
      </c>
      <c r="F5" s="37"/>
    </row>
    <row r="6" spans="2:6" ht="30" customHeight="1" x14ac:dyDescent="0.3">
      <c r="B6" s="32" t="s">
        <v>18</v>
      </c>
      <c r="C6" s="35">
        <v>0.45833333333333331</v>
      </c>
      <c r="D6" s="32" t="s">
        <v>9</v>
      </c>
      <c r="F6" s="37"/>
    </row>
    <row r="7" spans="2:6" ht="30" customHeight="1" x14ac:dyDescent="0.3">
      <c r="C7" s="35">
        <v>0.58333333333333337</v>
      </c>
      <c r="D7" s="32" t="s">
        <v>7</v>
      </c>
      <c r="F7" s="37"/>
    </row>
    <row r="8" spans="2:6" ht="30" customHeight="1" x14ac:dyDescent="0.3">
      <c r="B8" s="32" t="s">
        <v>20</v>
      </c>
      <c r="C8" s="35">
        <v>0.41666666666666669</v>
      </c>
      <c r="D8" s="32" t="s">
        <v>8</v>
      </c>
      <c r="F8" s="37"/>
    </row>
    <row r="9" spans="2:6" ht="30" customHeight="1" x14ac:dyDescent="0.3">
      <c r="B9" s="32" t="s">
        <v>21</v>
      </c>
      <c r="C9" s="35">
        <v>0.41666666666666669</v>
      </c>
      <c r="D9" s="32" t="s">
        <v>10</v>
      </c>
    </row>
    <row r="10" spans="2:6" ht="16.5" x14ac:dyDescent="0.3">
      <c r="C10"/>
    </row>
    <row r="11" spans="2:6" ht="16.5" x14ac:dyDescent="0.3">
      <c r="C11"/>
    </row>
    <row r="12" spans="2:6" ht="16.5" x14ac:dyDescent="0.3">
      <c r="C12"/>
    </row>
    <row r="13" spans="2:6" ht="16.5" x14ac:dyDescent="0.3">
      <c r="C13"/>
    </row>
    <row r="14" spans="2:6" ht="16.5" x14ac:dyDescent="0.3">
      <c r="C14"/>
    </row>
    <row r="15" spans="2:6" ht="16.5" x14ac:dyDescent="0.3">
      <c r="C15"/>
    </row>
    <row r="16" spans="2:6" ht="16.5" x14ac:dyDescent="0.3">
      <c r="C16"/>
    </row>
    <row r="17" spans="3:3" ht="16.5" x14ac:dyDescent="0.3">
      <c r="C17"/>
    </row>
    <row r="18" spans="3:3" ht="16.5" x14ac:dyDescent="0.3">
      <c r="C18"/>
    </row>
    <row r="19" spans="3:3" ht="16.5" x14ac:dyDescent="0.3">
      <c r="C19"/>
    </row>
    <row r="20" spans="3:3" ht="16.5" x14ac:dyDescent="0.3">
      <c r="C20"/>
    </row>
    <row r="21" spans="3:3" ht="16.5" x14ac:dyDescent="0.3">
      <c r="C21"/>
    </row>
  </sheetData>
  <mergeCells count="2">
    <mergeCell ref="B1:D1"/>
    <mergeCell ref="F3:F8"/>
  </mergeCells>
  <dataValidations count="3">
    <dataValidation allowBlank="1" showInputMessage="1" showErrorMessage="1" prompt="Creați un orar săptămânal în această foaie de lucru. Raportul PivotTable care începe în celula B2 se actualizează automat" sqref="A1" xr:uid="{00000000-0002-0000-0200-000000000000}"/>
    <dataValidation allowBlank="1" showInputMessage="1" showErrorMessage="1" prompt="Titlul acestei foi de lucru se află în această celulă" sqref="B1:D1" xr:uid="{00000000-0002-0000-0200-000001000000}"/>
    <dataValidation allowBlank="1" showInputMessage="1" showErrorMessage="1" prompt="SFAT PENTRU ORARUL SĂPTĂMÂNAL:_x000a__x000a_Pentru a actualiza orarul săptămânal, reîmprospătați-i." sqref="F3:F8" xr:uid="{00000000-0002-0000-0200-000002000000}"/>
  </dataValidations>
  <printOptions horizontalCentered="1"/>
  <pageMargins left="0.25" right="0.25" top="0.75" bottom="0.75" header="0.3" footer="0.3"/>
  <pageSetup paperSize="9" fitToHeight="0" orientation="landscape" r:id="rId2"/>
  <headerFooter differentFirst="1">
    <oddFoote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pageSetUpPr autoPageBreaks="0" fitToPage="1"/>
  </sheetPr>
  <dimension ref="A1:S17"/>
  <sheetViews>
    <sheetView showGridLines="0" zoomScaleNormal="100" workbookViewId="0"/>
  </sheetViews>
  <sheetFormatPr defaultRowHeight="24.95" customHeight="1" x14ac:dyDescent="0.3"/>
  <cols>
    <col min="1" max="1" width="3.5" style="22" customWidth="1"/>
    <col min="2" max="8" width="7.625" style="22" customWidth="1"/>
    <col min="9" max="9" width="2.625" style="22" customWidth="1"/>
    <col min="10" max="16" width="7.625" style="22" customWidth="1"/>
    <col min="17" max="17" width="1.625" style="22" customWidth="1"/>
    <col min="18" max="18" width="20.25" style="22" customWidth="1"/>
    <col min="19" max="19" width="31.625" style="22" customWidth="1"/>
    <col min="20" max="16384" width="9" style="22"/>
  </cols>
  <sheetData>
    <row r="1" spans="1:19" ht="50.25" customHeight="1" x14ac:dyDescent="0.55000000000000004">
      <c r="A1"/>
      <c r="B1" s="39" t="s">
        <v>35</v>
      </c>
      <c r="C1" s="39"/>
      <c r="D1" s="39"/>
      <c r="E1" s="39"/>
      <c r="F1" s="39"/>
      <c r="G1" s="39"/>
      <c r="H1" s="39"/>
      <c r="I1" s="39"/>
      <c r="J1" s="39"/>
      <c r="K1" s="39"/>
      <c r="L1" s="39"/>
      <c r="M1" s="39"/>
      <c r="N1" s="39"/>
      <c r="O1" s="39"/>
      <c r="P1" s="39"/>
      <c r="Q1"/>
      <c r="R1"/>
    </row>
    <row r="2" spans="1:19" ht="29.25" customHeight="1" x14ac:dyDescent="0.3">
      <c r="A2"/>
      <c r="B2" s="40" t="str">
        <f ca="1">UPPER(TEXT(ÎnceputOrar,"MMMM"))</f>
        <v>IANUARIE</v>
      </c>
      <c r="C2" s="40"/>
      <c r="D2" s="31">
        <f ca="1">DAY(DATE(YEAR(ÎnceputOrar),MONTH(ÎnceputOrar)+1,1)-1)</f>
        <v>31</v>
      </c>
      <c r="E2" s="31">
        <f ca="1">WEEKDAY(DATE(YEAR(ÎnceputOrar),MONTH(ÎnceputOrar),1),2)</f>
        <v>2</v>
      </c>
      <c r="F2" s="1"/>
      <c r="G2" s="1"/>
      <c r="H2" s="1"/>
      <c r="I2"/>
      <c r="J2" s="40" t="str">
        <f ca="1">UPPER(TEXT(DATE(OrarAnual,MONTH(ÎnceputOrar)+1,1),"MMMM"))</f>
        <v>FEBRUARIE</v>
      </c>
      <c r="K2" s="40"/>
      <c r="L2" s="30">
        <f ca="1">DAY(DATE(YEAR(ÎnceputOrar),MONTH(ÎnceputOrar)+2,1)-1)</f>
        <v>28</v>
      </c>
      <c r="M2" s="30">
        <f ca="1">WEEKDAY(DATE(YEAR(ÎnceputOrar),MONTH(ÎnceputOrar)+1,1),2)</f>
        <v>5</v>
      </c>
      <c r="N2" s="1"/>
      <c r="O2" s="1"/>
      <c r="P2" s="1"/>
      <c r="Q2"/>
      <c r="R2" s="1"/>
    </row>
    <row r="3" spans="1:19" ht="29.25" customHeight="1" x14ac:dyDescent="0.3">
      <c r="A3"/>
      <c r="B3" s="7" t="s">
        <v>36</v>
      </c>
      <c r="C3" s="8" t="s">
        <v>37</v>
      </c>
      <c r="D3" s="8" t="s">
        <v>38</v>
      </c>
      <c r="E3" s="8" t="s">
        <v>39</v>
      </c>
      <c r="F3" s="8" t="s">
        <v>40</v>
      </c>
      <c r="G3" s="8" t="s">
        <v>41</v>
      </c>
      <c r="H3" s="9" t="s">
        <v>42</v>
      </c>
      <c r="I3"/>
      <c r="J3" s="7" t="s">
        <v>36</v>
      </c>
      <c r="K3" s="8" t="s">
        <v>37</v>
      </c>
      <c r="L3" s="8" t="s">
        <v>38</v>
      </c>
      <c r="M3" s="8" t="s">
        <v>39</v>
      </c>
      <c r="N3" s="8" t="s">
        <v>40</v>
      </c>
      <c r="O3" s="8" t="s">
        <v>41</v>
      </c>
      <c r="P3" s="9" t="s">
        <v>42</v>
      </c>
      <c r="Q3"/>
      <c r="R3" s="2" t="s">
        <v>22</v>
      </c>
    </row>
    <row r="4" spans="1:19" ht="29.25" customHeight="1" x14ac:dyDescent="0.3">
      <c r="A4"/>
      <c r="B4" s="13" t="str">
        <f ca="1">IF($E$2=COLUMN(A$2),1,IF(A4&gt;0,A4+1,""))</f>
        <v/>
      </c>
      <c r="C4" s="14">
        <f t="shared" ref="C4:H4" ca="1" si="0">IF($E$2=COLUMN(B$2),1,IF(AND(B4&gt;0,B4&lt;&gt;""),B4+1,""))</f>
        <v>1</v>
      </c>
      <c r="D4" s="14">
        <f t="shared" ca="1" si="0"/>
        <v>2</v>
      </c>
      <c r="E4" s="14">
        <f t="shared" ca="1" si="0"/>
        <v>3</v>
      </c>
      <c r="F4" s="14">
        <f t="shared" ca="1" si="0"/>
        <v>4</v>
      </c>
      <c r="G4" s="14">
        <f t="shared" ca="1" si="0"/>
        <v>5</v>
      </c>
      <c r="H4" s="15">
        <f t="shared" ca="1" si="0"/>
        <v>6</v>
      </c>
      <c r="I4"/>
      <c r="J4" s="13" t="str">
        <f ca="1">IF(M$2=COLUMN(A$2),1,IF(I4&gt;0,I4+1,""))</f>
        <v/>
      </c>
      <c r="K4" s="14" t="str">
        <f ca="1">IF(M$2=COLUMN(B$2),1,IF(AND(J4&gt;0,J4&lt;&gt;""),J4+1,""))</f>
        <v/>
      </c>
      <c r="L4" s="14" t="str">
        <f ca="1">IF(M$2=COLUMN(C$2),1,IF(AND(K4&gt;0,K4&lt;&gt;""),K4+1,""))</f>
        <v/>
      </c>
      <c r="M4" s="14" t="str">
        <f ca="1">IF(M$2=COLUMN(D$2),1,IF(AND(L4&gt;0,L4&lt;&gt;""),L4+1,""))</f>
        <v/>
      </c>
      <c r="N4" s="14">
        <f ca="1">IF(M$2=COLUMN(E$2),1,IF(AND(M4&gt;0,M4&lt;&gt;""),M4+1,""))</f>
        <v>1</v>
      </c>
      <c r="O4" s="14">
        <f ca="1">IF(M$2=COLUMN(F$2),1,IF(AND(N4&gt;0,N4&lt;&gt;""),N4+1,""))</f>
        <v>2</v>
      </c>
      <c r="P4" s="15">
        <f ca="1">IF(M$2=COLUMN(G$2),1,IF(AND(O4&gt;0,O4&lt;&gt;""),O4+1,""))</f>
        <v>3</v>
      </c>
      <c r="Q4"/>
      <c r="R4" s="3">
        <f ca="1">YEAR(TODAY())</f>
        <v>2019</v>
      </c>
      <c r="S4" s="38"/>
    </row>
    <row r="5" spans="1:19" ht="29.25" customHeight="1" x14ac:dyDescent="0.3">
      <c r="A5"/>
      <c r="B5" s="16">
        <f ca="1">H4+1</f>
        <v>7</v>
      </c>
      <c r="C5" s="17">
        <f ca="1">B5+1</f>
        <v>8</v>
      </c>
      <c r="D5" s="17">
        <f t="shared" ref="D5:H5" ca="1" si="1">C5+1</f>
        <v>9</v>
      </c>
      <c r="E5" s="17">
        <f t="shared" ca="1" si="1"/>
        <v>10</v>
      </c>
      <c r="F5" s="17">
        <f t="shared" ca="1" si="1"/>
        <v>11</v>
      </c>
      <c r="G5" s="17">
        <f t="shared" ca="1" si="1"/>
        <v>12</v>
      </c>
      <c r="H5" s="18">
        <f t="shared" ca="1" si="1"/>
        <v>13</v>
      </c>
      <c r="I5"/>
      <c r="J5" s="16">
        <f ca="1">P4+1</f>
        <v>4</v>
      </c>
      <c r="K5" s="17">
        <f t="shared" ref="K5:P7" ca="1" si="2">J5+1</f>
        <v>5</v>
      </c>
      <c r="L5" s="17">
        <f t="shared" ca="1" si="2"/>
        <v>6</v>
      </c>
      <c r="M5" s="17">
        <f t="shared" ca="1" si="2"/>
        <v>7</v>
      </c>
      <c r="N5" s="17">
        <f t="shared" ca="1" si="2"/>
        <v>8</v>
      </c>
      <c r="O5" s="17">
        <f t="shared" ca="1" si="2"/>
        <v>9</v>
      </c>
      <c r="P5" s="18">
        <f t="shared" ca="1" si="2"/>
        <v>10</v>
      </c>
      <c r="Q5"/>
      <c r="R5" s="2" t="s">
        <v>43</v>
      </c>
      <c r="S5" s="38"/>
    </row>
    <row r="6" spans="1:19" ht="29.25" customHeight="1" x14ac:dyDescent="0.3">
      <c r="A6"/>
      <c r="B6" s="16">
        <f t="shared" ref="B6:B7" ca="1" si="3">H5+1</f>
        <v>14</v>
      </c>
      <c r="C6" s="17">
        <f t="shared" ref="C6:H6" ca="1" si="4">B6+1</f>
        <v>15</v>
      </c>
      <c r="D6" s="17">
        <f t="shared" ca="1" si="4"/>
        <v>16</v>
      </c>
      <c r="E6" s="17">
        <f t="shared" ca="1" si="4"/>
        <v>17</v>
      </c>
      <c r="F6" s="17">
        <f t="shared" ca="1" si="4"/>
        <v>18</v>
      </c>
      <c r="G6" s="17">
        <f t="shared" ca="1" si="4"/>
        <v>19</v>
      </c>
      <c r="H6" s="18">
        <f t="shared" ca="1" si="4"/>
        <v>20</v>
      </c>
      <c r="I6"/>
      <c r="J6" s="16">
        <f ca="1">P5+1</f>
        <v>11</v>
      </c>
      <c r="K6" s="17">
        <f t="shared" ca="1" si="2"/>
        <v>12</v>
      </c>
      <c r="L6" s="17">
        <f t="shared" ca="1" si="2"/>
        <v>13</v>
      </c>
      <c r="M6" s="17">
        <f t="shared" ca="1" si="2"/>
        <v>14</v>
      </c>
      <c r="N6" s="17">
        <f t="shared" ca="1" si="2"/>
        <v>15</v>
      </c>
      <c r="O6" s="17">
        <f t="shared" ca="1" si="2"/>
        <v>16</v>
      </c>
      <c r="P6" s="18">
        <f t="shared" ca="1" si="2"/>
        <v>17</v>
      </c>
      <c r="Q6"/>
      <c r="R6" s="4">
        <f ca="1">DATE(YEAR(TODAY()),1,6)</f>
        <v>43471</v>
      </c>
      <c r="S6" s="38"/>
    </row>
    <row r="7" spans="1:19" ht="29.25" customHeight="1" x14ac:dyDescent="0.3">
      <c r="A7"/>
      <c r="B7" s="16">
        <f t="shared" ca="1" si="3"/>
        <v>21</v>
      </c>
      <c r="C7" s="17">
        <f t="shared" ref="C7:H7" ca="1" si="5">B7+1</f>
        <v>22</v>
      </c>
      <c r="D7" s="17">
        <f t="shared" ca="1" si="5"/>
        <v>23</v>
      </c>
      <c r="E7" s="17">
        <f t="shared" ca="1" si="5"/>
        <v>24</v>
      </c>
      <c r="F7" s="17">
        <f t="shared" ca="1" si="5"/>
        <v>25</v>
      </c>
      <c r="G7" s="17">
        <f t="shared" ca="1" si="5"/>
        <v>26</v>
      </c>
      <c r="H7" s="18">
        <f t="shared" ca="1" si="5"/>
        <v>27</v>
      </c>
      <c r="I7"/>
      <c r="J7" s="16">
        <f ca="1">P6+1</f>
        <v>18</v>
      </c>
      <c r="K7" s="17">
        <f t="shared" ca="1" si="2"/>
        <v>19</v>
      </c>
      <c r="L7" s="17">
        <f t="shared" ca="1" si="2"/>
        <v>20</v>
      </c>
      <c r="M7" s="17">
        <f t="shared" ca="1" si="2"/>
        <v>21</v>
      </c>
      <c r="N7" s="17">
        <f t="shared" ca="1" si="2"/>
        <v>22</v>
      </c>
      <c r="O7" s="17">
        <f t="shared" ca="1" si="2"/>
        <v>23</v>
      </c>
      <c r="P7" s="18">
        <f t="shared" ca="1" si="2"/>
        <v>24</v>
      </c>
      <c r="Q7"/>
      <c r="R7" s="2" t="s">
        <v>44</v>
      </c>
      <c r="S7" s="38"/>
    </row>
    <row r="8" spans="1:19" ht="29.25" customHeight="1" x14ac:dyDescent="0.3">
      <c r="A8"/>
      <c r="B8" s="16">
        <f ca="1">IFERROR(IF(H7+1&gt;$D$2,"",H7+1),"")</f>
        <v>28</v>
      </c>
      <c r="C8" s="17">
        <f t="shared" ref="C8:H9" ca="1" si="6">IFERROR(IF(B8+1&gt;$D$2,"",B8+1),"")</f>
        <v>29</v>
      </c>
      <c r="D8" s="17">
        <f t="shared" ca="1" si="6"/>
        <v>30</v>
      </c>
      <c r="E8" s="17">
        <f t="shared" ca="1" si="6"/>
        <v>31</v>
      </c>
      <c r="F8" s="17" t="str">
        <f t="shared" ca="1" si="6"/>
        <v/>
      </c>
      <c r="G8" s="17" t="str">
        <f t="shared" ca="1" si="6"/>
        <v/>
      </c>
      <c r="H8" s="18" t="str">
        <f t="shared" ca="1" si="6"/>
        <v/>
      </c>
      <c r="I8"/>
      <c r="J8" s="16">
        <f ca="1">IFERROR(IF(P7+1&gt;L$2,"",P7+1),"")</f>
        <v>25</v>
      </c>
      <c r="K8" s="17">
        <f ca="1">IFERROR(IF(J8+1&gt;L$2,"",J8+1),"")</f>
        <v>26</v>
      </c>
      <c r="L8" s="17">
        <f ca="1">IFERROR(IF(K8+1&gt;L$2,"",K8+1),"")</f>
        <v>27</v>
      </c>
      <c r="M8" s="17">
        <f ca="1">IFERROR(IF(L8+1&gt;L$2,"",L8+1),"")</f>
        <v>28</v>
      </c>
      <c r="N8" s="17" t="str">
        <f ca="1">IFERROR(IF(M8+1&gt;L$2,"",M8+1),"")</f>
        <v/>
      </c>
      <c r="O8" s="17" t="str">
        <f ca="1">IFERROR(IF(N8+1&gt;L$2,"",N8+1),"")</f>
        <v/>
      </c>
      <c r="P8" s="18" t="str">
        <f ca="1">IFERROR(IF(O8+1&gt;L$2,"",O8+1),"")</f>
        <v/>
      </c>
      <c r="Q8"/>
      <c r="R8" s="4">
        <f ca="1">DATE(YEAR(TODAY()),4,25)</f>
        <v>43580</v>
      </c>
      <c r="S8" s="38"/>
    </row>
    <row r="9" spans="1:19" ht="29.25" customHeight="1" x14ac:dyDescent="0.3">
      <c r="A9"/>
      <c r="B9" s="19" t="str">
        <f ca="1">IFERROR(IF(H8+1&gt;$D$2,"",H8+1),"")</f>
        <v/>
      </c>
      <c r="C9" s="20" t="str">
        <f t="shared" ca="1" si="6"/>
        <v/>
      </c>
      <c r="D9" s="20" t="str">
        <f t="shared" ca="1" si="6"/>
        <v/>
      </c>
      <c r="E9" s="20" t="str">
        <f t="shared" ca="1" si="6"/>
        <v/>
      </c>
      <c r="F9" s="20" t="str">
        <f t="shared" ca="1" si="6"/>
        <v/>
      </c>
      <c r="G9" s="20" t="str">
        <f t="shared" ca="1" si="6"/>
        <v/>
      </c>
      <c r="H9" s="21" t="str">
        <f t="shared" ca="1" si="6"/>
        <v/>
      </c>
      <c r="I9"/>
      <c r="J9" s="19" t="str">
        <f ca="1">IFERROR(IF(P8+1&gt;L$2,"",P8+1),"")</f>
        <v/>
      </c>
      <c r="K9" s="20" t="str">
        <f ca="1">IFERROR(IF(J9+1&gt;L$2,"",J9+1),"")</f>
        <v/>
      </c>
      <c r="L9" s="20" t="str">
        <f ca="1">IFERROR(IF(K9+1&gt;L$2,"",K9+1),"")</f>
        <v/>
      </c>
      <c r="M9" s="20" t="str">
        <f ca="1">IFERROR(IF(L9+1&gt;L$2,"",L9+1),"")</f>
        <v/>
      </c>
      <c r="N9" s="20" t="str">
        <f ca="1">IFERROR(IF(M9+1&gt;L$2,"",M9+1),"")</f>
        <v/>
      </c>
      <c r="O9" s="20" t="str">
        <f ca="1">IFERROR(IF(N9+1&gt;L$2,"",N9+1),"")</f>
        <v/>
      </c>
      <c r="P9" s="21" t="str">
        <f ca="1">IFERROR(IF(O9+1&gt;L$2,"",O9+1),"")</f>
        <v/>
      </c>
      <c r="Q9"/>
      <c r="R9"/>
      <c r="S9" s="38"/>
    </row>
    <row r="10" spans="1:19" ht="29.25" customHeight="1" x14ac:dyDescent="0.3">
      <c r="A10"/>
      <c r="B10" s="41" t="str">
        <f ca="1">UPPER(TEXT(DATE(OrarAnual,MONTH(ÎnceputOrar)+2,1),"MMMM"))</f>
        <v>MARTIE</v>
      </c>
      <c r="C10" s="41"/>
      <c r="D10" s="30">
        <f ca="1">DAY(DATE(YEAR(ÎnceputOrar),MONTH(ÎnceputOrar)+3,1)-1)</f>
        <v>31</v>
      </c>
      <c r="E10" s="30">
        <f ca="1">WEEKDAY(DATE(YEAR(ÎnceputOrar),MONTH(ÎnceputOrar)+2,1),2)</f>
        <v>5</v>
      </c>
      <c r="F10" s="24"/>
      <c r="G10" s="1"/>
      <c r="H10" s="1"/>
      <c r="I10"/>
      <c r="J10" s="41" t="str">
        <f ca="1">UPPER(TEXT(DATE(OrarAnual,MONTH(ÎnceputOrar)+3,1),"MMMM"))</f>
        <v>APRILIE</v>
      </c>
      <c r="K10" s="41"/>
      <c r="L10" s="27">
        <f ca="1">DAY(DATE(YEAR(ÎnceputOrar),MONTH(ÎnceputOrar)+4,1)-1)</f>
        <v>30</v>
      </c>
      <c r="M10" s="27">
        <f ca="1">WEEKDAY(DATE(YEAR(ÎnceputOrar),MONTH(ÎnceputOrar)+3,1),2)</f>
        <v>1</v>
      </c>
      <c r="N10" s="1"/>
      <c r="O10" s="1"/>
      <c r="P10" s="1"/>
      <c r="Q10"/>
      <c r="R10"/>
    </row>
    <row r="11" spans="1:19" ht="29.25" customHeight="1" x14ac:dyDescent="0.3">
      <c r="A11"/>
      <c r="B11" s="7" t="s">
        <v>36</v>
      </c>
      <c r="C11" s="8" t="s">
        <v>37</v>
      </c>
      <c r="D11" s="8" t="s">
        <v>38</v>
      </c>
      <c r="E11" s="8" t="s">
        <v>39</v>
      </c>
      <c r="F11" s="8" t="s">
        <v>40</v>
      </c>
      <c r="G11" s="8" t="s">
        <v>41</v>
      </c>
      <c r="H11" s="9" t="s">
        <v>42</v>
      </c>
      <c r="I11"/>
      <c r="J11" s="7" t="s">
        <v>36</v>
      </c>
      <c r="K11" s="8" t="s">
        <v>37</v>
      </c>
      <c r="L11" s="8" t="s">
        <v>38</v>
      </c>
      <c r="M11" s="8" t="s">
        <v>39</v>
      </c>
      <c r="N11" s="8" t="s">
        <v>40</v>
      </c>
      <c r="O11" s="8" t="s">
        <v>41</v>
      </c>
      <c r="P11" s="9" t="s">
        <v>42</v>
      </c>
      <c r="Q11"/>
      <c r="R11"/>
    </row>
    <row r="12" spans="1:19" ht="29.25" customHeight="1" x14ac:dyDescent="0.3">
      <c r="A12"/>
      <c r="B12" s="13" t="str">
        <f ca="1">IF($E$10=COLUMN(A$2),1,IF(A12&gt;0,A12+1,""))</f>
        <v/>
      </c>
      <c r="C12" s="14" t="str">
        <f ca="1">IF($E$10=COLUMN(B$2),1,IF(AND(B12&gt;0,B12&lt;&gt;""),B12+1,""))</f>
        <v/>
      </c>
      <c r="D12" s="14" t="str">
        <f t="shared" ref="D12:H12" ca="1" si="7">IF($E$10=COLUMN(C$2),1,IF(AND(C12&gt;0,C12&lt;&gt;""),C12+1,""))</f>
        <v/>
      </c>
      <c r="E12" s="14" t="str">
        <f t="shared" ca="1" si="7"/>
        <v/>
      </c>
      <c r="F12" s="14">
        <f t="shared" ca="1" si="7"/>
        <v>1</v>
      </c>
      <c r="G12" s="14">
        <f t="shared" ca="1" si="7"/>
        <v>2</v>
      </c>
      <c r="H12" s="25">
        <f t="shared" ca="1" si="7"/>
        <v>3</v>
      </c>
      <c r="I12" s="26"/>
      <c r="J12" s="13">
        <f ca="1">IF($M$10=COLUMN(A$2),1,IF(I12&gt;0,I12+1,""))</f>
        <v>1</v>
      </c>
      <c r="K12" s="14">
        <f ca="1">IF($M$10=COLUMN(B$2),1,IF(AND(J12&gt;0,J12&lt;&gt;""),J12+1,""))</f>
        <v>2</v>
      </c>
      <c r="L12" s="14">
        <f t="shared" ref="L12:P12" ca="1" si="8">IF($M$10=COLUMN(C$2),1,IF(AND(K12&gt;0,K12&lt;&gt;""),K12+1,""))</f>
        <v>3</v>
      </c>
      <c r="M12" s="14">
        <f t="shared" ca="1" si="8"/>
        <v>4</v>
      </c>
      <c r="N12" s="14">
        <f t="shared" ca="1" si="8"/>
        <v>5</v>
      </c>
      <c r="O12" s="14">
        <f t="shared" ca="1" si="8"/>
        <v>6</v>
      </c>
      <c r="P12" s="15">
        <f t="shared" ca="1" si="8"/>
        <v>7</v>
      </c>
      <c r="Q12"/>
      <c r="R12"/>
      <c r="S12" s="33"/>
    </row>
    <row r="13" spans="1:19" ht="29.25" customHeight="1" x14ac:dyDescent="0.3">
      <c r="A13"/>
      <c r="B13" s="16">
        <f ca="1">H12+1</f>
        <v>4</v>
      </c>
      <c r="C13" s="17">
        <f ca="1">B13+1</f>
        <v>5</v>
      </c>
      <c r="D13" s="17">
        <f t="shared" ref="D13:H13" ca="1" si="9">C13+1</f>
        <v>6</v>
      </c>
      <c r="E13" s="17">
        <f t="shared" ca="1" si="9"/>
        <v>7</v>
      </c>
      <c r="F13" s="17">
        <f t="shared" ca="1" si="9"/>
        <v>8</v>
      </c>
      <c r="G13" s="17">
        <f t="shared" ca="1" si="9"/>
        <v>9</v>
      </c>
      <c r="H13" s="18">
        <f t="shared" ca="1" si="9"/>
        <v>10</v>
      </c>
      <c r="I13"/>
      <c r="J13" s="16">
        <f ca="1">P12+1</f>
        <v>8</v>
      </c>
      <c r="K13" s="17">
        <f ca="1">J13+1</f>
        <v>9</v>
      </c>
      <c r="L13" s="17">
        <f t="shared" ref="L13:P13" ca="1" si="10">K13+1</f>
        <v>10</v>
      </c>
      <c r="M13" s="17">
        <f t="shared" ca="1" si="10"/>
        <v>11</v>
      </c>
      <c r="N13" s="17">
        <f t="shared" ca="1" si="10"/>
        <v>12</v>
      </c>
      <c r="O13" s="17">
        <f t="shared" ca="1" si="10"/>
        <v>13</v>
      </c>
      <c r="P13" s="18">
        <f t="shared" ca="1" si="10"/>
        <v>14</v>
      </c>
      <c r="Q13"/>
      <c r="R13"/>
    </row>
    <row r="14" spans="1:19" ht="29.25" customHeight="1" x14ac:dyDescent="0.3">
      <c r="A14"/>
      <c r="B14" s="16">
        <f t="shared" ref="B14:B15" ca="1" si="11">H13+1</f>
        <v>11</v>
      </c>
      <c r="C14" s="17">
        <f t="shared" ref="C14:H14" ca="1" si="12">B14+1</f>
        <v>12</v>
      </c>
      <c r="D14" s="17">
        <f t="shared" ca="1" si="12"/>
        <v>13</v>
      </c>
      <c r="E14" s="17">
        <f t="shared" ca="1" si="12"/>
        <v>14</v>
      </c>
      <c r="F14" s="17">
        <f t="shared" ca="1" si="12"/>
        <v>15</v>
      </c>
      <c r="G14" s="17">
        <f t="shared" ca="1" si="12"/>
        <v>16</v>
      </c>
      <c r="H14" s="18">
        <f t="shared" ca="1" si="12"/>
        <v>17</v>
      </c>
      <c r="I14"/>
      <c r="J14" s="16">
        <f t="shared" ref="J14:J15" ca="1" si="13">P13+1</f>
        <v>15</v>
      </c>
      <c r="K14" s="17">
        <f t="shared" ref="K14:P14" ca="1" si="14">J14+1</f>
        <v>16</v>
      </c>
      <c r="L14" s="17">
        <f t="shared" ca="1" si="14"/>
        <v>17</v>
      </c>
      <c r="M14" s="17">
        <f t="shared" ca="1" si="14"/>
        <v>18</v>
      </c>
      <c r="N14" s="17">
        <f t="shared" ca="1" si="14"/>
        <v>19</v>
      </c>
      <c r="O14" s="17">
        <f t="shared" ca="1" si="14"/>
        <v>20</v>
      </c>
      <c r="P14" s="18">
        <f t="shared" ca="1" si="14"/>
        <v>21</v>
      </c>
      <c r="Q14"/>
      <c r="R14"/>
    </row>
    <row r="15" spans="1:19" ht="29.25" customHeight="1" x14ac:dyDescent="0.3">
      <c r="A15"/>
      <c r="B15" s="16">
        <f t="shared" ca="1" si="11"/>
        <v>18</v>
      </c>
      <c r="C15" s="17">
        <f t="shared" ref="C15:H15" ca="1" si="15">B15+1</f>
        <v>19</v>
      </c>
      <c r="D15" s="17">
        <f t="shared" ca="1" si="15"/>
        <v>20</v>
      </c>
      <c r="E15" s="17">
        <f t="shared" ca="1" si="15"/>
        <v>21</v>
      </c>
      <c r="F15" s="17">
        <f t="shared" ca="1" si="15"/>
        <v>22</v>
      </c>
      <c r="G15" s="17">
        <f t="shared" ca="1" si="15"/>
        <v>23</v>
      </c>
      <c r="H15" s="18">
        <f t="shared" ca="1" si="15"/>
        <v>24</v>
      </c>
      <c r="I15"/>
      <c r="J15" s="16">
        <f t="shared" ca="1" si="13"/>
        <v>22</v>
      </c>
      <c r="K15" s="17">
        <f t="shared" ref="K15:P15" ca="1" si="16">J15+1</f>
        <v>23</v>
      </c>
      <c r="L15" s="17">
        <f t="shared" ca="1" si="16"/>
        <v>24</v>
      </c>
      <c r="M15" s="17">
        <f t="shared" ca="1" si="16"/>
        <v>25</v>
      </c>
      <c r="N15" s="17">
        <f t="shared" ca="1" si="16"/>
        <v>26</v>
      </c>
      <c r="O15" s="17">
        <f t="shared" ca="1" si="16"/>
        <v>27</v>
      </c>
      <c r="P15" s="18">
        <f t="shared" ca="1" si="16"/>
        <v>28</v>
      </c>
      <c r="Q15"/>
      <c r="R15"/>
    </row>
    <row r="16" spans="1:19" ht="29.25" customHeight="1" x14ac:dyDescent="0.3">
      <c r="A16"/>
      <c r="B16" s="16">
        <f ca="1">IFERROR(IF(H15+1&gt;$D$10,"",H15+1),"")</f>
        <v>25</v>
      </c>
      <c r="C16" s="17">
        <f ca="1">IFERROR(IF(B16+1&gt;$D$10,"",B16+1),"")</f>
        <v>26</v>
      </c>
      <c r="D16" s="17">
        <f t="shared" ref="D16:H16" ca="1" si="17">IFERROR(IF(C16+1&gt;$D$10,"",C16+1),"")</f>
        <v>27</v>
      </c>
      <c r="E16" s="17">
        <f t="shared" ca="1" si="17"/>
        <v>28</v>
      </c>
      <c r="F16" s="17">
        <f t="shared" ca="1" si="17"/>
        <v>29</v>
      </c>
      <c r="G16" s="17">
        <f t="shared" ca="1" si="17"/>
        <v>30</v>
      </c>
      <c r="H16" s="18">
        <f t="shared" ca="1" si="17"/>
        <v>31</v>
      </c>
      <c r="I16"/>
      <c r="J16" s="16">
        <f ca="1">IFERROR(IF(P15+1&gt;$L$10,"",P15+1),"")</f>
        <v>29</v>
      </c>
      <c r="K16" s="17">
        <f ca="1">IFERROR(IF(J16+1&gt;$L$10,"",J16+1),"")</f>
        <v>30</v>
      </c>
      <c r="L16" s="17" t="str">
        <f t="shared" ref="L16:P16" ca="1" si="18">IFERROR(IF(K16+1&gt;$L$10,"",K16+1),"")</f>
        <v/>
      </c>
      <c r="M16" s="17" t="str">
        <f t="shared" ca="1" si="18"/>
        <v/>
      </c>
      <c r="N16" s="17" t="str">
        <f t="shared" ca="1" si="18"/>
        <v/>
      </c>
      <c r="O16" s="17" t="str">
        <f t="shared" ca="1" si="18"/>
        <v/>
      </c>
      <c r="P16" s="18" t="str">
        <f t="shared" ca="1" si="18"/>
        <v/>
      </c>
      <c r="Q16"/>
      <c r="R16"/>
    </row>
    <row r="17" spans="1:18" ht="29.25" customHeight="1" x14ac:dyDescent="0.3">
      <c r="A17"/>
      <c r="B17" s="19" t="str">
        <f ca="1">IFERROR(IF(H16+1&gt;$D$10,"",H16+1),"")</f>
        <v/>
      </c>
      <c r="C17" s="20" t="str">
        <f ca="1">IFERROR(IF(B17+1&gt;$D$10,"",B17+1),"")</f>
        <v/>
      </c>
      <c r="D17" s="20" t="str">
        <f t="shared" ref="D17:H17" ca="1" si="19">IFERROR(IF(C17+1&gt;$D$10,"",C17+1),"")</f>
        <v/>
      </c>
      <c r="E17" s="20" t="str">
        <f t="shared" ca="1" si="19"/>
        <v/>
      </c>
      <c r="F17" s="20" t="str">
        <f t="shared" ca="1" si="19"/>
        <v/>
      </c>
      <c r="G17" s="20" t="str">
        <f t="shared" ca="1" si="19"/>
        <v/>
      </c>
      <c r="H17" s="21" t="str">
        <f t="shared" ca="1" si="19"/>
        <v/>
      </c>
      <c r="I17"/>
      <c r="J17" s="19" t="str">
        <f ca="1">IFERROR(IF(P16+1&gt;$L$10,"",P16+1),"")</f>
        <v/>
      </c>
      <c r="K17" s="20" t="str">
        <f ca="1">IFERROR(IF(J17+1&gt;$L$10,"",J17+1),"")</f>
        <v/>
      </c>
      <c r="L17" s="20" t="str">
        <f t="shared" ref="L17:P17" ca="1" si="20">IFERROR(IF(K17+1&gt;$L$10,"",K17+1),"")</f>
        <v/>
      </c>
      <c r="M17" s="20" t="str">
        <f t="shared" ca="1" si="20"/>
        <v/>
      </c>
      <c r="N17" s="20" t="str">
        <f t="shared" ca="1" si="20"/>
        <v/>
      </c>
      <c r="O17" s="20" t="str">
        <f t="shared" ca="1" si="20"/>
        <v/>
      </c>
      <c r="P17" s="21" t="str">
        <f t="shared" ca="1" si="20"/>
        <v/>
      </c>
      <c r="Q17"/>
      <c r="R17"/>
    </row>
  </sheetData>
  <mergeCells count="6">
    <mergeCell ref="S4:S9"/>
    <mergeCell ref="B1:P1"/>
    <mergeCell ref="B2:C2"/>
    <mergeCell ref="J2:K2"/>
    <mergeCell ref="B10:C10"/>
    <mergeCell ref="J10:K10"/>
  </mergeCells>
  <dataValidations xWindow="98" yWindow="315" count="20">
    <dataValidation allowBlank="1" showInputMessage="1" showErrorMessage="1" prompt="Creați un calendar semestrial în această foaie de lucru. Introduceți anul în celula R4, data de început în celula R6 și data de sfârșit în celula R8. Un calendar de patru luni se actualizează automat" sqref="A1" xr:uid="{00000000-0002-0000-0300-000000000000}"/>
    <dataValidation allowBlank="1" showInputMessage="1" showErrorMessage="1" prompt="Introduceți anul în celula de mai jos" sqref="R3" xr:uid="{00000000-0002-0000-0300-000001000000}"/>
    <dataValidation allowBlank="1" showInputMessage="1" showErrorMessage="1" prompt="Introduceți anul în această celulă" sqref="R4" xr:uid="{00000000-0002-0000-0300-000002000000}"/>
    <dataValidation allowBlank="1" showInputMessage="1" showErrorMessage="1" prompt="Introduceți data de început în celula de mai jos" sqref="R5" xr:uid="{00000000-0002-0000-0300-000003000000}"/>
    <dataValidation allowBlank="1" showInputMessage="1" showErrorMessage="1" prompt="Introduceți data de început în această celulă" sqref="R6" xr:uid="{00000000-0002-0000-0300-000004000000}"/>
    <dataValidation allowBlank="1" showInputMessage="1" showErrorMessage="1" prompt="Introduceți data de sfârșit în celula de mai jos" sqref="R7" xr:uid="{00000000-0002-0000-0300-000005000000}"/>
    <dataValidation allowBlank="1" showInputMessage="1" showErrorMessage="1" prompt="Introduceți data de sfârșit în această celulă" sqref="R8" xr:uid="{00000000-0002-0000-0300-000006000000}"/>
    <dataValidation allowBlank="1" showInputMessage="1" showErrorMessage="1" prompt="Calendarul pentru luna aceasta se află în celulele B3-H9, mai jos. Luna următoare se află în celulele J3-P9. A treia lună se află în celulele B11-H17. A patra lună află în celulele J11-P17" sqref="B2:C2" xr:uid="{00000000-0002-0000-0300-000007000000}"/>
    <dataValidation allowBlank="1" showInputMessage="1" showErrorMessage="1" prompt="Celulele B3-H3 conțin numele zilelor săptămânii pentru luna de mai sus. Această celulă conține ziua de început a săptămânii" sqref="B3 J3 B11 J11" xr:uid="{00000000-0002-0000-0300-000008000000}"/>
    <dataValidation allowBlank="1" showInputMessage="1" showErrorMessage="1" prompt="Zilele din calendar pentru lună se actualizează automat în celulele B4-H9. Date cu termene limită vor fi evidențiate cu o culoare RGB R=222 G=56 B=0  " sqref="B4" xr:uid="{00000000-0002-0000-0300-000009000000}"/>
    <dataValidation allowBlank="1" showInputMessage="1" showErrorMessage="1" prompt="Calendarul pentru luna aceasta se află în celulele de mai jos. Celulele J3 la P3 conțin numele zilelor săptămânii pentru acest calendar" sqref="J2:K2" xr:uid="{00000000-0002-0000-0300-00000A000000}"/>
    <dataValidation allowBlank="1" showInputMessage="1" showErrorMessage="1" prompt="Zilele din calendar pentru lună se actualizează automat în celulele J4 până la P9. Datele cu termene limită vor fi evidențiate cu o culoare RGB R=222 G=56 B=0  " sqref="J4" xr:uid="{00000000-0002-0000-0300-00000C000000}"/>
    <dataValidation allowBlank="1" showInputMessage="1" showErrorMessage="1" prompt="Calendarul pentru luna aceasta se află în celulele de mai jos. Celulele B11-H11 conțin numele zilelor săptămânii pentru acest calendar" sqref="B10:C10" xr:uid="{00000000-0002-0000-0300-00000D000000}"/>
    <dataValidation allowBlank="1" showInputMessage="1" showErrorMessage="1" prompt="Zilele din calendar pentru lună se actualizează automat în celulele B12-H17. Date cu termene limită vor fi evidențiate cu o culoare RGB R=222 G=56 B=0  " sqref="B12" xr:uid="{00000000-0002-0000-0300-00000E000000}"/>
    <dataValidation allowBlank="1" showInputMessage="1" showErrorMessage="1" prompt="Calendarul pentru luna aceasta se află în celulele de mai jos. Celulele J11-P11 conțin numele zilelor săptămânii pentru acest calendar_x000a_" sqref="J10:K10" xr:uid="{00000000-0002-0000-0300-00000F000000}"/>
    <dataValidation allowBlank="1" showInputMessage="1" showErrorMessage="1" prompt="Zilele din calendar pentru lună se actualizează automat în celulele J12-P17. Date cu termene limită vor fi evidențiate cu o culoare RGB R=222 G=56 B=0  " sqref="J12" xr:uid="{00000000-0002-0000-0300-000010000000}"/>
    <dataValidation allowBlank="1" showInputMessage="1" showErrorMessage="1" prompt="SFAT PENTRU CALENDARUL SEMESTRIAL: _x000a__x000a_Introduceți anul, data de început și data de sfârșit pentru a vizualiza un program de patru luni._x000a__x000a_Zilele care au termenele limită se afișează în R=222, G=56, B=0" sqref="S4:S9" xr:uid="{00000000-0002-0000-0300-000011000000}"/>
    <dataValidation allowBlank="1" showInputMessage="1" showErrorMessage="1" prompt="Formula pentru generarea unor zile anume dintr-o lună se află în această celulă. Nu ștergeți acest conținut" sqref="D2 L2 D10 L10" xr:uid="{00000000-0002-0000-0300-000012000000}"/>
    <dataValidation allowBlank="1" showInputMessage="1" showErrorMessage="1" prompt="Formula pentru generarea săptămânilor dintr-o lună se află în această celulă. Nu ștergeți acest conținut" sqref="E2 M2 E10 M10" xr:uid="{00000000-0002-0000-0300-000013000000}"/>
    <dataValidation allowBlank="1" showInputMessage="1" showErrorMessage="1" prompt="Titlul acestei foi de lucru se află în această celulă. Un calendar de patru luni se află în celulele de mai jos. Sfatul se află în celula S4" sqref="B1:P1" xr:uid="{00000000-0002-0000-0300-000014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I4:J4 B4:H4 K4:P4 B12:H12 J12:P12" emptyCellReference="1"/>
  </ignoredErrors>
  <drawing r:id="rId2"/>
  <extLst>
    <ext xmlns:x14="http://schemas.microsoft.com/office/spreadsheetml/2009/9/main" uri="{78C0D931-6437-407d-A8EE-F0AAD7539E65}">
      <x14:conditionalFormattings>
        <x14:conditionalFormatting xmlns:xm="http://schemas.microsoft.com/office/excel/2006/main">
          <x14:cfRule type="expression" priority="106" id="{AF716392-6C16-49A1-B40C-1257678D6450}">
            <xm:f>(B12&lt;&gt;"")*(DATEVALUE(B12&amp;" "&amp;$B$10&amp;", "&amp;$R$4)&gt;=$R$6)*(DATEVALUE(B12&amp;" "&amp;$B$10&amp;", "&amp;$R$4)&lt;=$R$8)*(MATCH(DATEVALUE(B12&amp;" "&amp;$B$10&amp;", "&amp;$R$4),'Termene limită'!$G:$G,0)&gt;0)</xm:f>
            <x14:dxf>
              <font>
                <b/>
                <i/>
                <color theme="4"/>
              </font>
            </x14:dxf>
          </x14:cfRule>
          <xm:sqref>B12:H17</xm:sqref>
        </x14:conditionalFormatting>
        <x14:conditionalFormatting xmlns:xm="http://schemas.microsoft.com/office/excel/2006/main">
          <x14:cfRule type="expression" priority="108" id="{83BB8D5E-7B5C-4566-A802-24F8F2D1A463}">
            <xm:f>(J12&lt;&gt;"")*(DATEVALUE(J12&amp;" "&amp;$J$10&amp;", "&amp;$R$4)&gt;=$R$6)*(DATEVALUE(J12&amp;" "&amp;$J$10&amp;", "&amp;$R$4)&lt;=$R$8)*(MATCH(DATEVALUE(J12&amp;" "&amp;$J$10&amp;", "&amp;$R$4),'Termene limită'!$G:$G,0)&gt;0)</xm:f>
            <x14:dxf>
              <font>
                <b/>
                <i/>
                <color theme="4"/>
              </font>
            </x14:dxf>
          </x14:cfRule>
          <xm:sqref>J12:P17</xm:sqref>
        </x14:conditionalFormatting>
        <x14:conditionalFormatting xmlns:xm="http://schemas.microsoft.com/office/excel/2006/main">
          <x14:cfRule type="expression" priority="110" id="{6A42FF6F-2BB9-43AE-A8E1-70BD9879AB95}">
            <xm:f>(B4&lt;&gt;"")*(DATEVALUE(B4&amp;" "&amp;$B$2&amp;", "&amp;$R$4)&gt;=$R$6)*(DATEVALUE(B4&amp;" "&amp;$B$2&amp;", "&amp;$R$4)&lt;=$R$8)*(MATCH(DATEVALUE(B4&amp;" "&amp;$B$2&amp;", "&amp;$R$4),'Termene limită'!$G:$G,0))</xm:f>
            <x14:dxf>
              <font>
                <b/>
                <i/>
                <color theme="4"/>
              </font>
            </x14:dxf>
          </x14:cfRule>
          <xm:sqref>B4:H9</xm:sqref>
        </x14:conditionalFormatting>
        <x14:conditionalFormatting xmlns:xm="http://schemas.microsoft.com/office/excel/2006/main">
          <x14:cfRule type="expression" priority="112" id="{25F2C936-614F-4406-9635-03B2F39A7B7A}">
            <xm:f>(J4&lt;&gt;"")*(DATEVALUE(J4&amp;" "&amp;$J$2&amp;", "&amp;$R$4)&gt;=$R$6)*(DATEVALUE(J4&amp;" "&amp;$J$2&amp;", "&amp;$R$4)&lt;=$R$8)*(MATCH(DATEVALUE(J4&amp;" "&amp;$J$2&amp;", "&amp;$R$4),'Termene limită'!$G:$G,0)&gt;0)</xm:f>
            <x14:dxf>
              <font>
                <b/>
                <i/>
                <color theme="4"/>
              </font>
            </x14:dxf>
          </x14:cfRule>
          <xm:sqref>J4:P9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Foi de lucru</vt:lpstr>
      </vt:variant>
      <vt:variant>
        <vt:i4>4</vt:i4>
      </vt:variant>
      <vt:variant>
        <vt:lpstr>Zone denumite</vt:lpstr>
      </vt:variant>
      <vt:variant>
        <vt:i4>13</vt:i4>
      </vt:variant>
    </vt:vector>
  </HeadingPairs>
  <TitlesOfParts>
    <vt:vector size="17" baseType="lpstr">
      <vt:lpstr>Listă cursuri</vt:lpstr>
      <vt:lpstr>Termene limită</vt:lpstr>
      <vt:lpstr>Orar săptămânal</vt:lpstr>
      <vt:lpstr>Calendar semestrial</vt:lpstr>
      <vt:lpstr>'Listă cursuri'!Imprimare_titluri</vt:lpstr>
      <vt:lpstr>'Orar săptămânal'!Imprimare_titluri</vt:lpstr>
      <vt:lpstr>'Termene limită'!Imprimare_titluri</vt:lpstr>
      <vt:lpstr>ÎnceputOrar</vt:lpstr>
      <vt:lpstr>ListăCursuri</vt:lpstr>
      <vt:lpstr>OrarAnual</vt:lpstr>
      <vt:lpstr>OrarSemestrial</vt:lpstr>
      <vt:lpstr>SfârșitOrar</vt:lpstr>
      <vt:lpstr>ZileleSăptămânii</vt:lpstr>
      <vt:lpstr>'Calendar semestrial'!Zona_de_imprimat</vt:lpstr>
      <vt:lpstr>'Listă cursuri'!Zona_de_imprimat</vt:lpstr>
      <vt:lpstr>'Orar săptămânal'!Zona_de_imprimat</vt:lpstr>
      <vt:lpstr>'Termene limită'!Zona_de_imprimat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dcterms:created xsi:type="dcterms:W3CDTF">2018-02-18T21:40:39Z</dcterms:created>
  <dcterms:modified xsi:type="dcterms:W3CDTF">2019-05-24T10:09:57Z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2018-02-18T21:40:45.6617866Z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