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t-PT\"/>
    </mc:Choice>
  </mc:AlternateContent>
  <xr:revisionPtr revIDLastSave="0" documentId="12_ncr:500000_{E220348D-BD87-4D29-AE10-2B323079E307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Registo Financeiro" sheetId="7" r:id="rId1"/>
  </sheets>
  <definedNames>
    <definedName name="PesquisaPorCategoria">Resumo[Categoria]</definedName>
    <definedName name="RegiãoDeTítuloDaLinha1..I1">'Registo Financeiro'!$D$1</definedName>
    <definedName name="Título1">Resumo[[#Headers],[Categoria]]</definedName>
    <definedName name="TítuloDaColuna1">Registo[[#Headers],[Cheque n.º]]</definedName>
    <definedName name="_xlnm.Print_Titles" localSheetId="0">'Registo Financeiro'!$B:$C,'Registo Financeiro'!$2:$2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<sst xmlns="http://schemas.openxmlformats.org/spreadsheetml/2006/main" count="33" uniqueCount="24">
  <si>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Registo Financeiro</t>
  </si>
  <si>
    <t>Resumo dos Gastos</t>
  </si>
  <si>
    <t>Categoria</t>
  </si>
  <si>
    <t>Depósito</t>
  </si>
  <si>
    <t>Compras</t>
  </si>
  <si>
    <t>Lazer</t>
  </si>
  <si>
    <t>Escola</t>
  </si>
  <si>
    <t>Serviços públicos</t>
  </si>
  <si>
    <t>Outras</t>
  </si>
  <si>
    <t>Total</t>
  </si>
  <si>
    <t>Saldo Atual</t>
  </si>
  <si>
    <t>Cheque n.º</t>
  </si>
  <si>
    <t>Cartão de débito</t>
  </si>
  <si>
    <t>Data</t>
  </si>
  <si>
    <t>Descrição</t>
  </si>
  <si>
    <t>Saldo Inicial</t>
  </si>
  <si>
    <t>Matrícula Escolar</t>
  </si>
  <si>
    <t>City Power &amp; Light</t>
  </si>
  <si>
    <t>Material escolar</t>
  </si>
  <si>
    <t>Mercearia</t>
  </si>
  <si>
    <t>Southridge Video</t>
  </si>
  <si>
    <t>Levantamento (-)</t>
  </si>
  <si>
    <t>Depósito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</si>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</sst>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5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8" builtinId="19" customBuiltin="1"/>
    <cellStyle name="Cabeçalho Saldo" xfId="11" xr:uid="{00000000-0005-0000-0000-000000000000}"/>
    <cellStyle name="Data" xfId="7" xr:uid="{00000000-0005-0000-0000-000003000000}"/>
    <cellStyle name="Moeda" xfId="6" builtinId="4" customBuiltin="1"/>
    <cellStyle name="Moeda [0]" xfId="5" builtinId="7" customBuiltin="1"/>
    <cellStyle name="Normal" xfId="0" builtinId="0" customBuiltin="1"/>
    <cellStyle name="Texto Explicativo" xfId="9" builtinId="53" customBuiltin="1"/>
    <cellStyle name="Título" xfId="1" builtinId="15" customBuiltin="1"/>
    <cellStyle name="Total" xfId="10" builtinId="25" customBuiltin="1"/>
  </cellStyles>
  <dxfs count="12">
    <dxf>
      <numFmt numFmtId="165" formatCode="#,##0.00\ &quot;€&quot;"/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oFinanceiro" defaultPivotStyle="PivotStyleLight16">
    <tableStyle name="Resumo do Registo de Cheques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  <tableStyle name="RegistoFinanceiro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o" displayName="Registo" ref="D2:J8" totalsRowCellStyle="Normal">
  <tableColumns count="7">
    <tableColumn id="1" xr3:uid="{00000000-0010-0000-0000-000001000000}" name="Cheque n.º" totalsRowLabel="Totals" dataCellStyle="Normal"/>
    <tableColumn id="6" xr3:uid="{00000000-0010-0000-0000-000006000000}" name="Data"/>
    <tableColumn id="7" xr3:uid="{00000000-0010-0000-0000-000007000000}" name="Descrição" totalsRowDxfId="3"/>
    <tableColumn id="2" xr3:uid="{00000000-0010-0000-0000-000002000000}" name="Categoria" totalsRowDxfId="2"/>
    <tableColumn id="3" xr3:uid="{00000000-0010-0000-0000-000003000000}" name="Levantamento (-)" totalsRowFunction="sum"/>
    <tableColumn id="4" xr3:uid="{00000000-0010-0000-0000-000004000000}" name="Depósito (+)" totalsRowFunction="sum"/>
    <tableColumn id="5" xr3:uid="{00000000-0010-0000-0000-000005000000}" name="Saldo" totalsRowFunction="custom" dataDxfId="1">
      <calculatedColumnFormula>IF(ISBLANK(Registo[[#This Row],[Levantamento (-)]]),J2+Registo[[#This Row],[Depósito (+)]],J2-Registo[[#This Row],[Levantamento (-)]])</calculatedColumnFormula>
      <totalsRowFormula>Registo[[#Totals],[Depósito (+)]]-Registo[[#Totals],[Levantamento (-)]]</totalsRowFormula>
    </tableColumn>
  </tableColumns>
  <tableStyleInfo name="RegistoFinanceiro" showFirstColumn="0" showLastColumn="0" showRowStripes="1" showColumnStripes="0"/>
  <extLst>
    <ext xmlns:x14="http://schemas.microsoft.com/office/spreadsheetml/2009/9/main" uri="{504A1905-F514-4f6f-8877-14C23A59335A}">
      <x14:table altTextSummary="Introduza o Número do cheque, Data, Descrição, Categoria, Levantamento e montantes de Depósito nesta tabela. O Saldo é calculado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esumo" displayName="Resumo" ref="B3:C9" totalsRowShown="0">
  <tableColumns count="2">
    <tableColumn id="1" xr3:uid="{00000000-0010-0000-0100-000001000000}" name="Categoria"/>
    <tableColumn id="2" xr3:uid="{00000000-0010-0000-0100-000002000000}" name="Total" dataDxfId="0">
      <calculatedColumnFormula>SUMIF(Registo[Categoria],"=" &amp;Resumo[[#This Row],[Categoria]],Registo[Levantamento (-)])</calculatedColumnFormula>
    </tableColumn>
  </tableColumns>
  <tableStyleInfo name="Resumo do Registo de Cheques" showFirstColumn="0" showLastColumn="0" showRowStripes="0" showColumnStripes="0"/>
  <extLst>
    <ext xmlns:x14="http://schemas.microsoft.com/office/spreadsheetml/2009/9/main" uri="{504A1905-F514-4f6f-8877-14C23A59335A}">
      <x14:table altTextSummary="Introduza os itens de Categoria nesta tabela. O Total é atualizado automaticamente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7109375" style="5" customWidth="1"/>
    <col min="3" max="3" width="23.140625" style="5" customWidth="1"/>
    <col min="4" max="4" width="20" customWidth="1"/>
    <col min="5" max="5" width="15.140625" customWidth="1"/>
    <col min="6" max="6" width="25.42578125" customWidth="1"/>
    <col min="7" max="8" width="18.7109375" customWidth="1"/>
    <col min="9" max="9" width="14.85546875" customWidth="1"/>
    <col min="10" max="10" width="24.85546875" customWidth="1"/>
    <col min="11" max="11" width="2.7109375" customWidth="1"/>
  </cols>
  <sheetData>
    <row r="1" spans="2:10" ht="54" customHeight="1" x14ac:dyDescent="0.25">
      <c r="B1" s="12" t="s">
        <v>0</v>
      </c>
      <c r="C1" s="12"/>
      <c r="D1" s="13" t="s">
        <v>10</v>
      </c>
      <c r="E1" s="13"/>
      <c r="F1" s="13"/>
      <c r="G1" s="13"/>
      <c r="H1" s="13"/>
      <c r="I1" s="11">
        <f>SUM(Registo[Depósito (+)])-SUM(Registo[Levantamento (-)])</f>
        <v>1617</v>
      </c>
      <c r="J1" s="11"/>
    </row>
    <row r="2" spans="2:10" ht="33" customHeight="1" x14ac:dyDescent="0.25">
      <c r="B2" s="14" t="s">
        <v>1</v>
      </c>
      <c r="C2" s="14"/>
      <c r="D2" t="s">
        <v>11</v>
      </c>
      <c r="E2" t="s">
        <v>13</v>
      </c>
      <c r="F2" t="s">
        <v>14</v>
      </c>
      <c r="G2" t="s">
        <v>2</v>
      </c>
      <c r="H2" s="7" t="s">
        <v>21</v>
      </c>
      <c r="I2" s="7" t="s">
        <v>22</v>
      </c>
      <c r="J2" s="8" t="s">
        <v>23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43250</v>
      </c>
      <c r="F3" s="4" t="s">
        <v>15</v>
      </c>
      <c r="G3" s="4" t="s">
        <v>3</v>
      </c>
      <c r="H3" s="3"/>
      <c r="I3" s="10">
        <v>2000</v>
      </c>
      <c r="J3" s="9">
        <f>Registo[[#This Row],[Depósito (+)]]</f>
        <v>2000</v>
      </c>
    </row>
    <row r="4" spans="2:10" ht="30" customHeight="1" x14ac:dyDescent="0.25">
      <c r="B4" s="4" t="s">
        <v>3</v>
      </c>
      <c r="C4" s="9">
        <f>IFERROR(SUMIF(Registo[Categoria],"=" &amp;Resumo[[#This Row],[Categoria]],Registo[Depósito (+)]),"")</f>
        <v>2000</v>
      </c>
      <c r="D4" s="6" t="s">
        <v>12</v>
      </c>
      <c r="E4" s="2">
        <f ca="1">TODAY()+10</f>
        <v>43260</v>
      </c>
      <c r="F4" s="4" t="s">
        <v>16</v>
      </c>
      <c r="G4" s="4" t="s">
        <v>6</v>
      </c>
      <c r="H4" s="10">
        <v>225</v>
      </c>
      <c r="I4" s="3"/>
      <c r="J4" s="9">
        <f>IF(ISBLANK(Registo[[#This Row],[Levantamento (-)]]),J3+Registo[[#This Row],[Depósito (+)]],J3-Registo[[#This Row],[Levantamento (-)]])</f>
        <v>1775</v>
      </c>
    </row>
    <row r="5" spans="2:10" ht="30" customHeight="1" x14ac:dyDescent="0.25">
      <c r="B5" s="4" t="s">
        <v>4</v>
      </c>
      <c r="C5" s="9">
        <f>IFERROR(SUMIF(Registo[Categoria],"=" &amp;Resumo[[#This Row],[Categoria]],Registo[Levantamento (-)]),"")</f>
        <v>40</v>
      </c>
      <c r="D5" s="6">
        <v>1001</v>
      </c>
      <c r="E5" s="2">
        <f ca="1">TODAY()+30</f>
        <v>43280</v>
      </c>
      <c r="F5" s="4" t="s">
        <v>17</v>
      </c>
      <c r="G5" s="4" t="s">
        <v>7</v>
      </c>
      <c r="H5" s="10">
        <v>73</v>
      </c>
      <c r="I5" s="3"/>
      <c r="J5" s="9">
        <f>IF(ISBLANK(Registo[[#This Row],[Levantamento (-)]]),J4+Registo[[#This Row],[Depósito (+)]],J4-Registo[[#This Row],[Levantamento (-)]])</f>
        <v>1702</v>
      </c>
    </row>
    <row r="6" spans="2:10" ht="30" customHeight="1" x14ac:dyDescent="0.25">
      <c r="B6" s="4" t="s">
        <v>5</v>
      </c>
      <c r="C6" s="9">
        <f>IFERROR(SUMIF(Registo[Categoria],"=" &amp;Resumo[[#This Row],[Categoria]],Registo[Levantamento (-)]),"")</f>
        <v>7</v>
      </c>
      <c r="D6" s="6" t="s">
        <v>12</v>
      </c>
      <c r="E6" s="2">
        <f ca="1">TODAY()+40</f>
        <v>43290</v>
      </c>
      <c r="F6" s="4" t="s">
        <v>18</v>
      </c>
      <c r="G6" s="4" t="s">
        <v>6</v>
      </c>
      <c r="H6" s="10">
        <v>38</v>
      </c>
      <c r="I6" s="3"/>
      <c r="J6" s="9">
        <f>IF(ISBLANK(Registo[[#This Row],[Levantamento (-)]]),J5+Registo[[#This Row],[Depósito (+)]],J5-Registo[[#This Row],[Levantamento (-)]])</f>
        <v>1664</v>
      </c>
    </row>
    <row r="7" spans="2:10" ht="30" customHeight="1" x14ac:dyDescent="0.25">
      <c r="B7" s="4" t="s">
        <v>6</v>
      </c>
      <c r="C7" s="9">
        <f>IFERROR(SUMIF(Registo[Categoria],"=" &amp;Resumo[[#This Row],[Categoria]],Registo[Levantamento (-)]),"")</f>
        <v>263</v>
      </c>
      <c r="D7" s="6">
        <v>1002</v>
      </c>
      <c r="E7" s="2">
        <f ca="1">TODAY()+55</f>
        <v>43305</v>
      </c>
      <c r="F7" s="4" t="s">
        <v>19</v>
      </c>
      <c r="G7" s="4" t="s">
        <v>4</v>
      </c>
      <c r="H7" s="10">
        <v>40</v>
      </c>
      <c r="I7" s="3"/>
      <c r="J7" s="9">
        <f>IF(ISBLANK(Registo[[#This Row],[Levantamento (-)]]),J6+Registo[[#This Row],[Depósito (+)]],J6-Registo[[#This Row],[Levantamento (-)]])</f>
        <v>1624</v>
      </c>
    </row>
    <row r="8" spans="2:10" ht="30" customHeight="1" x14ac:dyDescent="0.25">
      <c r="B8" s="4" t="s">
        <v>7</v>
      </c>
      <c r="C8" s="9">
        <f>IFERROR(SUMIF(Registo[Categoria],"=" &amp;Resumo[[#This Row],[Categoria]],Registo[Levantamento (-)]),"")</f>
        <v>73</v>
      </c>
      <c r="D8" s="6" t="s">
        <v>12</v>
      </c>
      <c r="E8" s="2">
        <f ca="1">TODAY()+65</f>
        <v>43315</v>
      </c>
      <c r="F8" s="4" t="s">
        <v>20</v>
      </c>
      <c r="G8" s="4" t="s">
        <v>5</v>
      </c>
      <c r="H8" s="10">
        <v>7</v>
      </c>
      <c r="I8" s="3"/>
      <c r="J8" s="9">
        <f>IF(ISBLANK(Registo[[#This Row],[Levantamento (-)]]),J7+Registo[[#This Row],[Depósito (+)]],J7-Registo[[#This Row],[Levantamento (-)]])</f>
        <v>1617</v>
      </c>
    </row>
    <row r="9" spans="2:10" ht="30" customHeight="1" x14ac:dyDescent="0.25">
      <c r="B9" s="4" t="s">
        <v>8</v>
      </c>
      <c r="C9" s="9">
        <f>IFERROR(SUMIFS(Registo[Levantamento (-)],Registo[Categoria],Resumo[[#This Row],[Categoria]])+SUMIFS(Registo[Levantamento (-)],Registo[Categoria],""),"")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4" priority="1">
      <formula>J3&lt;0</formula>
    </cfRule>
  </conditionalFormatting>
  <dataValidations count="15">
    <dataValidation type="list" errorStyle="warning" allowBlank="1" showInputMessage="1" showErrorMessage="1" error="Selecione um item da lista. Selecione Cancelar, prima Alt+Seta Para Baixo para abrir a lista pendente e, em seguida, prima Enter para selecionar" sqref="G3:G8" xr:uid="{00000000-0002-0000-0000-000000000000}">
      <formula1>CategoryLookup</formula1>
    </dataValidation>
    <dataValidation allowBlank="1" showInputMessage="1" showErrorMessage="1" prompt="O título desta folha de cálculo está nesta célula" sqref="B1:C1" xr:uid="{00000000-0002-0000-0000-000001000000}"/>
    <dataValidation allowBlank="1" showInputMessage="1" showErrorMessage="1" prompt="Os itens de Categoria estão nesta coluna, abaixo deste cabeçalho" sqref="B3" xr:uid="{00000000-0002-0000-0000-000002000000}"/>
    <dataValidation allowBlank="1" showInputMessage="1" showErrorMessage="1" prompt="Os totais de Categoria são atualizados automaticamente nesta coluna, abaixo deste cabeçalho, com base nas entradas existentes na tabela Registo" sqref="C3" xr:uid="{00000000-0002-0000-0000-000003000000}"/>
    <dataValidation allowBlank="1" showInputMessage="1" showErrorMessage="1" prompt="Introduza o Número do cheque nesta coluna, abaixo deste cabeçalho" sqref="D2" xr:uid="{00000000-0002-0000-0000-000004000000}"/>
    <dataValidation allowBlank="1" showInputMessage="1" showErrorMessage="1" prompt="Introduza a Data nesta coluna, abaixo deste cabeçalho" sqref="E2" xr:uid="{00000000-0002-0000-0000-000005000000}"/>
    <dataValidation allowBlank="1" showInputMessage="1" showErrorMessage="1" prompt="Introduza a Descrição nesta coluna, abaixo deste cabeçalho" sqref="F2" xr:uid="{00000000-0002-0000-0000-000006000000}"/>
    <dataValidation allowBlank="1" showInputMessage="1" showErrorMessage="1" prompt="O Saldo Atual é atualizado automaticamente na célula à direita" sqref="D1:H1" xr:uid="{00000000-0002-0000-0000-000007000000}"/>
    <dataValidation allowBlank="1" showInputMessage="1" showErrorMessage="1" prompt="O Saldo Atual é atualizado automaticamente nesta célula. O Registo Financeiro começa na célula D2" sqref="I1:J1" xr:uid="{00000000-0002-0000-0000-000008000000}"/>
    <dataValidation allowBlank="1" showInputMessage="1" showErrorMessage="1" prompt="Selecione a Categoria nesta coluna, abaixo deste cabeçalho. Prima Alt+Seta Para Baixo para abrir a lista pendente e Enter para selecionar. A lista de Categorias é baseada nas categorias introduzidas na tabela Resumo dos Gastos à esquerda" sqref="G2" xr:uid="{00000000-0002-0000-0000-000009000000}"/>
    <dataValidation allowBlank="1" showInputMessage="1" showErrorMessage="1" prompt="Introduza o Montante de levantamento nesta coluna, abaixo deste cabeçalho" sqref="H2" xr:uid="{00000000-0002-0000-0000-00000A000000}"/>
    <dataValidation allowBlank="1" showInputMessage="1" showErrorMessage="1" prompt="Introduza o Montante de depósito nesta coluna, abaixo deste cabeçalho" sqref="I2" xr:uid="{00000000-0002-0000-0000-00000B000000}"/>
    <dataValidation allowBlank="1" showInputMessage="1" showErrorMessage="1" prompt="O Saldo é calculado automaticamente nesta coluna, abaixo deste cabeçalho" sqref="J2" xr:uid="{00000000-0002-0000-0000-00000C000000}"/>
    <dataValidation allowBlank="1" showInputMessage="1" showErrorMessage="1" prompt="Crie um Registo Financeiro nesta folha de cálculo" sqref="A1" xr:uid="{00000000-0002-0000-0000-00000D000000}"/>
    <dataValidation allowBlank="1" showInputMessage="1" showErrorMessage="1" prompt="Altere ou adicione novas categorias abaixo. Ao adicionar entradas no registo financeiro à direita de cada categoria, os respetivos totais serão atualizados automaticamente neste resumo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Registo Financeiro</vt:lpstr>
      <vt:lpstr>PesquisaPorCategoria</vt:lpstr>
      <vt:lpstr>RegiãoDeTítuloDaLinha1..I1</vt:lpstr>
      <vt:lpstr>Título1</vt:lpstr>
      <vt:lpstr>TítuloDaColuna1</vt:lpstr>
      <vt:lpstr>'Registo Financeiro'!Títulos_de_Impressão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2018-05-30T13:37:39Z</dcterms:modified>
</cp:coreProperties>
</file>