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5_FY14Mar25\08_Spotcheck_implementation\Implemented\PTB\"/>
    </mc:Choice>
  </mc:AlternateContent>
  <bookViews>
    <workbookView xWindow="0" yWindow="0" windowWidth="20490" windowHeight="7515"/>
  </bookViews>
  <sheets>
    <sheet name="Painel" sheetId="1" r:id="rId1"/>
    <sheet name="Ativos" sheetId="2" r:id="rId2"/>
    <sheet name="Passivos" sheetId="3" r:id="rId3"/>
    <sheet name="cálculos" sheetId="4" state="hidden" r:id="rId4"/>
  </sheets>
  <definedNames>
    <definedName name="_xlnm.Print_Area" localSheetId="0">Painel!$A$1:$H$19</definedName>
    <definedName name="PatrimónioLíquido">cálculos!$C$23</definedName>
    <definedName name="TotalAtivos">cálculos!$C$15</definedName>
    <definedName name="TotalPassivos">cálculos!$C$20</definedName>
  </definedNames>
  <calcPr calcId="152511"/>
</workbook>
</file>

<file path=xl/calcChain.xml><?xml version="1.0" encoding="utf-8"?>
<calcChain xmlns="http://schemas.openxmlformats.org/spreadsheetml/2006/main">
  <c r="J13" i="3" l="1"/>
  <c r="F13" i="3"/>
  <c r="J23" i="2"/>
  <c r="F23" i="2"/>
  <c r="J13" i="2"/>
  <c r="F13" i="2"/>
  <c r="C18" i="4" l="1"/>
  <c r="B19" i="4"/>
  <c r="B18" i="4"/>
  <c r="C13" i="4"/>
  <c r="C12" i="4"/>
  <c r="C11" i="4"/>
  <c r="B14" i="4"/>
  <c r="B13" i="4"/>
  <c r="B12" i="4"/>
  <c r="B11" i="4"/>
  <c r="C20" i="4"/>
  <c r="G11" i="1" s="1"/>
  <c r="C19" i="4"/>
  <c r="C15" i="4"/>
  <c r="B12" i="2" s="1"/>
  <c r="C14" i="4"/>
  <c r="D11" i="1" l="1"/>
  <c r="B12" i="3"/>
  <c r="C23" i="4" l="1"/>
  <c r="B11" i="1" s="1"/>
</calcChain>
</file>

<file path=xl/sharedStrings.xml><?xml version="1.0" encoding="utf-8"?>
<sst xmlns="http://schemas.openxmlformats.org/spreadsheetml/2006/main" count="98" uniqueCount="74">
  <si>
    <t>PAINEL</t>
  </si>
  <si>
    <t>PATRIMÔNIO LÍQUIDO</t>
  </si>
  <si>
    <t>TOTAL DE ATIVOS</t>
  </si>
  <si>
    <t xml:space="preserve"> DINHEIRO</t>
  </si>
  <si>
    <t xml:space="preserve"> INVESTIMENTOS</t>
  </si>
  <si>
    <t xml:space="preserve"> APOSENTADORIA</t>
  </si>
  <si>
    <t xml:space="preserve"> PESSOAL</t>
  </si>
  <si>
    <t>EXIBIR ATIVOS &gt;</t>
  </si>
  <si>
    <t>RESUMO DO PATRIMÔNIO LÍQUIDO</t>
  </si>
  <si>
    <t xml:space="preserve"> DESPROTEGIDO</t>
  </si>
  <si>
    <t xml:space="preserve"> PROTEGIDO</t>
  </si>
  <si>
    <t>EXIBIR PASSIVOS &gt;</t>
  </si>
  <si>
    <t xml:space="preserve"> </t>
  </si>
  <si>
    <t>ATIVOS</t>
  </si>
  <si>
    <t>&lt; EXIBIR PAINEL</t>
  </si>
  <si>
    <t>DINHEIRO</t>
  </si>
  <si>
    <t>DINHEIRO EM CAIXA</t>
  </si>
  <si>
    <t>CONTAS CORRENTES</t>
  </si>
  <si>
    <t>CONTAS DE POUPANÇA</t>
  </si>
  <si>
    <t>CONTAS DO MERCADO MONETÁRIO</t>
  </si>
  <si>
    <t>COMPROVANTES DE DEPÓSITO</t>
  </si>
  <si>
    <t>DEMAIS SALDOS</t>
  </si>
  <si>
    <t>INVESTIMENTOS</t>
  </si>
  <si>
    <t>AÇÕES</t>
  </si>
  <si>
    <t>BÔNUS</t>
  </si>
  <si>
    <t>INVESTIMENTOS EM FUNDOS MÚTUOS</t>
  </si>
  <si>
    <t>INTERESSES SOCIETÁRIOS</t>
  </si>
  <si>
    <t>OUTROS INVESTIMENTOS 1</t>
  </si>
  <si>
    <t>OUTROS INVESTIMENTOS 2</t>
  </si>
  <si>
    <t>VALOR</t>
  </si>
  <si>
    <t>PESSOAL</t>
  </si>
  <si>
    <t>RESIDÊNCIA PRINCIPAL</t>
  </si>
  <si>
    <t>RESIDÊNCIA SECUNDÁRIA</t>
  </si>
  <si>
    <t>COLEÇÕES</t>
  </si>
  <si>
    <t>AUTOMÓVEIS</t>
  </si>
  <si>
    <t>MOBILIÁRIO DOMÉSTICO</t>
  </si>
  <si>
    <t>PELES E JOIAS</t>
  </si>
  <si>
    <t>DEMAIS ATIVOS 1</t>
  </si>
  <si>
    <t>DEMAIS ATIVOS 2</t>
  </si>
  <si>
    <t>APOSENTADORIA</t>
  </si>
  <si>
    <t>PENSÃO</t>
  </si>
  <si>
    <t>CONTAS IRA</t>
  </si>
  <si>
    <t>CONTAS KEOGH</t>
  </si>
  <si>
    <t>PASSIVOS</t>
  </si>
  <si>
    <t>&lt; EXIBIR ATIVOS</t>
  </si>
  <si>
    <t>DESPROTEGIDO</t>
  </si>
  <si>
    <t>CARTÕES DE CRÉDITO</t>
  </si>
  <si>
    <t>CONTAS DE ENCARGOS</t>
  </si>
  <si>
    <t>FINANCIAMENTO ESTUDANTIL</t>
  </si>
  <si>
    <t>PENSÃO ALIMENTÍCIA</t>
  </si>
  <si>
    <t>APOIO À CRIANÇA</t>
  </si>
  <si>
    <t>OUTROS DESPROTEGIDOS 1</t>
  </si>
  <si>
    <t>OUTROS DESPROTEGIDOS 2</t>
  </si>
  <si>
    <t>DEVER</t>
  </si>
  <si>
    <t>PROTEGIDO</t>
  </si>
  <si>
    <t>EMPRÉSTIMOS DE AUTOMÓVEIS</t>
  </si>
  <si>
    <t>HIPOTECA RESIDENCIAL</t>
  </si>
  <si>
    <t>EMPRÉSTIMOS PARA A CASA PRÓPRIA</t>
  </si>
  <si>
    <t>OUTROS PROTEGIDOS 1</t>
  </si>
  <si>
    <t>OUTROS PROTEGIDOS 2</t>
  </si>
  <si>
    <t>*** Esta planilha deve permanecer oculta ***</t>
  </si>
  <si>
    <t>Total de Ativos</t>
  </si>
  <si>
    <t>Passivos Totais</t>
  </si>
  <si>
    <t>Patrimônio Líquido</t>
  </si>
  <si>
    <t>TOTAL DE PASSIVOS</t>
  </si>
  <si>
    <t>TÍTULOS DO TESOURO DOS E.U.A.</t>
  </si>
  <si>
    <t>SEGURO DE VIDA</t>
  </si>
  <si>
    <t>SUBTOTAL</t>
  </si>
  <si>
    <t>INSS</t>
  </si>
  <si>
    <t>PREVIDÊNCIA PRIVADA</t>
  </si>
  <si>
    <t>OUTRAS APOSENTADORIAS</t>
  </si>
  <si>
    <t>EMPRÉSTIMOS DE VEÍCULOS</t>
  </si>
  <si>
    <t>EMPRÉSTIMOS PARA UTILITÁRIOS</t>
  </si>
  <si>
    <t>RESPONSABILIDADE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</si>
</sst>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R$&quot;\ #,##0"/>
  </numFmts>
  <fonts count="19" x14ac:knownFonts="1">
    <font>
      <sz val="9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34"/>
      <color theme="1"/>
      <name val="Trebuchet MS"/>
      <family val="2"/>
      <scheme val="minor"/>
    </font>
    <font>
      <sz val="45"/>
      <color theme="1"/>
      <name val="Trebuchet MS"/>
      <family val="2"/>
      <scheme val="minor"/>
    </font>
    <font>
      <sz val="13"/>
      <color theme="1"/>
      <name val="Trebuchet MS"/>
      <family val="2"/>
      <scheme val="minor"/>
    </font>
    <font>
      <sz val="16"/>
      <color theme="1"/>
      <name val="Trebuchet MS"/>
      <family val="2"/>
      <scheme val="major"/>
    </font>
    <font>
      <sz val="36"/>
      <color theme="1"/>
      <name val="Trebuchet MS"/>
      <family val="2"/>
      <scheme val="major"/>
    </font>
    <font>
      <sz val="28"/>
      <color theme="1"/>
      <name val="Trebuchet MS"/>
      <family val="2"/>
      <scheme val="major"/>
    </font>
    <font>
      <sz val="26"/>
      <color theme="3"/>
      <name val="Trebuchet MS"/>
      <family val="2"/>
      <scheme val="major"/>
    </font>
    <font>
      <sz val="14"/>
      <color theme="3"/>
      <name val="Trebuchet MS"/>
      <family val="2"/>
      <scheme val="major"/>
    </font>
    <font>
      <sz val="11"/>
      <color theme="3"/>
      <name val="Trebuchet MS"/>
      <family val="2"/>
      <scheme val="major"/>
    </font>
    <font>
      <sz val="24"/>
      <color theme="3"/>
      <name val="Trebuchet MS"/>
      <family val="2"/>
      <scheme val="major"/>
    </font>
    <font>
      <sz val="9"/>
      <color theme="1"/>
      <name val="Trebuchet MS"/>
      <family val="2"/>
      <scheme val="minor"/>
    </font>
    <font>
      <sz val="12"/>
      <color theme="7" tint="-0.24994659260841701"/>
      <name val="Trebuchet MS"/>
      <family val="2"/>
      <scheme val="major"/>
    </font>
    <font>
      <sz val="12"/>
      <color theme="7" tint="-0.24994659260841701"/>
      <name val="Trebuchet MS"/>
      <family val="2"/>
      <scheme val="minor"/>
    </font>
    <font>
      <sz val="9"/>
      <color theme="1"/>
      <name val="Trebuchet MS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thin">
        <color theme="7" tint="0.79998168889431442"/>
      </left>
      <right/>
      <top/>
      <bottom/>
      <diagonal/>
    </border>
  </borders>
  <cellStyleXfs count="7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2" borderId="0" applyNumberFormat="0" applyFill="0" applyBorder="0" applyAlignment="0" applyProtection="0"/>
    <xf numFmtId="0" fontId="17" fillId="2" borderId="0" applyNumberFormat="0" applyFill="0" applyBorder="0" applyAlignment="0" applyProtection="0"/>
  </cellStyleXfs>
  <cellXfs count="64">
    <xf numFmtId="0" fontId="0" fillId="2" borderId="0" xfId="0"/>
    <xf numFmtId="0" fontId="0" fillId="2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0" fontId="12" fillId="2" borderId="2" xfId="2" applyFill="1" applyBorder="1">
      <alignment horizontal="left" indent="2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0" fontId="11" fillId="2" borderId="2" xfId="4" applyFill="1" applyBorder="1" applyAlignment="1">
      <alignment horizontal="left" indent="1"/>
    </xf>
    <xf numFmtId="0" fontId="15" fillId="2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left" indent="1"/>
    </xf>
    <xf numFmtId="0" fontId="16" fillId="2" borderId="0" xfId="5" applyBorder="1" applyAlignment="1">
      <alignment horizontal="center"/>
    </xf>
    <xf numFmtId="0" fontId="16" fillId="2" borderId="0" xfId="5" applyAlignment="1">
      <alignment horizontal="center"/>
    </xf>
    <xf numFmtId="0" fontId="16" fillId="2" borderId="0" xfId="5" applyFill="1" applyAlignment="1">
      <alignment horizontal="center"/>
    </xf>
    <xf numFmtId="0" fontId="0" fillId="2" borderId="0" xfId="0" applyFill="1" applyBorder="1" applyAlignment="1"/>
    <xf numFmtId="0" fontId="0" fillId="2" borderId="0" xfId="0" applyFill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right" vertical="center" indent="1"/>
    </xf>
    <xf numFmtId="0" fontId="0" fillId="2" borderId="13" xfId="0" applyFill="1" applyBorder="1"/>
    <xf numFmtId="164" fontId="9" fillId="2" borderId="0" xfId="0" applyNumberFormat="1" applyFont="1" applyFill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165" fontId="9" fillId="2" borderId="6" xfId="0" applyNumberFormat="1" applyFont="1" applyBorder="1" applyAlignment="1">
      <alignment horizontal="center"/>
    </xf>
    <xf numFmtId="165" fontId="10" fillId="2" borderId="6" xfId="0" applyNumberFormat="1" applyFont="1" applyBorder="1" applyAlignment="1">
      <alignment horizontal="center"/>
    </xf>
    <xf numFmtId="165" fontId="2" fillId="5" borderId="0" xfId="0" applyNumberFormat="1" applyFont="1" applyFill="1" applyAlignment="1">
      <alignment horizontal="right" indent="1"/>
    </xf>
    <xf numFmtId="165" fontId="2" fillId="3" borderId="0" xfId="0" applyNumberFormat="1" applyFont="1" applyFill="1" applyAlignment="1">
      <alignment horizontal="right" indent="1"/>
    </xf>
    <xf numFmtId="165" fontId="2" fillId="4" borderId="0" xfId="0" applyNumberFormat="1" applyFont="1" applyFill="1" applyAlignment="1">
      <alignment horizontal="right" indent="1"/>
    </xf>
    <xf numFmtId="165" fontId="9" fillId="2" borderId="0" xfId="0" applyNumberFormat="1" applyFont="1" applyFill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center"/>
    </xf>
    <xf numFmtId="3" fontId="18" fillId="2" borderId="0" xfId="0" applyNumberFormat="1" applyFont="1" applyFill="1" applyBorder="1" applyAlignment="1">
      <alignment horizontal="right" vertical="center" indent="1"/>
    </xf>
    <xf numFmtId="3" fontId="18" fillId="2" borderId="0" xfId="0" applyNumberFormat="1" applyFont="1" applyFill="1" applyAlignment="1">
      <alignment horizontal="right" vertical="center" indent="1"/>
    </xf>
  </cellXfs>
  <cellStyles count="7">
    <cellStyle name="Hiperlink" xfId="5" builtinId="8" customBuiltin="1"/>
    <cellStyle name="Hiperlink Visitado" xfId="6" builtinId="9" customBuiltin="1"/>
    <cellStyle name="Normal" xfId="0" builtinId="0" customBuiltin="1"/>
    <cellStyle name="Título" xfId="4" builtinId="15" customBuiltin="1"/>
    <cellStyle name="Título 1" xfId="1" builtinId="16" customBuiltin="1"/>
    <cellStyle name="Título 2" xfId="2" builtinId="17" customBuiltin="1"/>
    <cellStyle name="Título 3" xfId="3" builtinId="18" customBuiltin="1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Tabela de Caixa" defaultPivotStyle="PivotStyleLight16">
    <tableStyle name="Tabela de Caixa" pivot="0" count="5">
      <tableStyleElement type="wholeTable" dxfId="78"/>
      <tableStyleElement type="headerRow" dxfId="77"/>
      <tableStyleElement type="firstColumn" dxfId="76"/>
      <tableStyleElement type="secondRowStripe" dxfId="75"/>
      <tableStyleElement type="firstTotalCell" dxfId="74"/>
    </tableStyle>
    <tableStyle name="Tabela de Investimento" pivot="0" count="4">
      <tableStyleElement type="wholeTable" dxfId="73"/>
      <tableStyleElement type="headerRow" dxfId="72"/>
      <tableStyleElement type="firstColumn" dxfId="71"/>
      <tableStyleElement type="secondRowStripe" dxfId="70"/>
    </tableStyle>
    <tableStyle name="Tabela Pessoal" pivot="0" count="4">
      <tableStyleElement type="wholeTable" dxfId="69"/>
      <tableStyleElement type="headerRow" dxfId="68"/>
      <tableStyleElement type="firstColumn" dxfId="67"/>
      <tableStyleElement type="secondRowStripe" dxfId="66"/>
    </tableStyle>
    <tableStyle name="Tabela de Aposentadoria" pivot="0" count="4">
      <tableStyleElement type="wholeTable" dxfId="65"/>
      <tableStyleElement type="headerRow" dxfId="64"/>
      <tableStyleElement type="firstColumn" dxfId="63"/>
      <tableStyleElement type="secondRowStripe" dxfId="62"/>
    </tableStyle>
    <tableStyle name="Tabela Protegida" pivot="0" count="4">
      <tableStyleElement type="wholeTable" dxfId="61"/>
      <tableStyleElement type="headerRow" dxfId="60"/>
      <tableStyleElement type="firstColumn" dxfId="59"/>
      <tableStyleElement type="secondRowStripe" dxfId="58"/>
    </tableStyle>
    <tableStyle name="Tabela desprotegida" pivot="0" count="4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ATIVOS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cálculos!$B$11:$B$14</c:f>
              <c:strCache>
                <c:ptCount val="4"/>
                <c:pt idx="0">
                  <c:v>DINHEIRO</c:v>
                </c:pt>
                <c:pt idx="1">
                  <c:v>INVESTIMENTOS</c:v>
                </c:pt>
                <c:pt idx="2">
                  <c:v>APOSENTADORIA</c:v>
                </c:pt>
                <c:pt idx="3">
                  <c:v>PESSOAL</c:v>
                </c:pt>
              </c:strCache>
            </c:strRef>
          </c:cat>
          <c:val>
            <c:numRef>
              <c:f>cálculos!$C$11:$C$14</c:f>
              <c:numCache>
                <c:formatCode>"R$"\ #,##0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PASSIVOS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cálculos!$B$18:$B$19</c:f>
              <c:strCache>
                <c:ptCount val="2"/>
                <c:pt idx="0">
                  <c:v>DESPROTEGIDO</c:v>
                </c:pt>
                <c:pt idx="1">
                  <c:v>PROTEGIDO</c:v>
                </c:pt>
              </c:strCache>
            </c:strRef>
          </c:cat>
          <c:val>
            <c:numRef>
              <c:f>cálculos!$C$18:$C$19</c:f>
              <c:numCache>
                <c:formatCode>"R$"\ 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ATIVOS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cálculos!$B$11:$B$14</c:f>
              <c:strCache>
                <c:ptCount val="4"/>
                <c:pt idx="0">
                  <c:v>DINHEIRO</c:v>
                </c:pt>
                <c:pt idx="1">
                  <c:v>INVESTIMENTOS</c:v>
                </c:pt>
                <c:pt idx="2">
                  <c:v>APOSENTADORIA</c:v>
                </c:pt>
                <c:pt idx="3">
                  <c:v>PESSOAL</c:v>
                </c:pt>
              </c:strCache>
            </c:strRef>
          </c:cat>
          <c:val>
            <c:numRef>
              <c:f>cálculos!$C$11:$C$14</c:f>
              <c:numCache>
                <c:formatCode>"R$"\ #,##0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PASSIVOS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cálculos!$B$11:$B$14</c:f>
              <c:strCache>
                <c:ptCount val="4"/>
                <c:pt idx="0">
                  <c:v>DINHEIRO</c:v>
                </c:pt>
                <c:pt idx="1">
                  <c:v>INVESTIMENTOS</c:v>
                </c:pt>
                <c:pt idx="2">
                  <c:v>APOSENTADORIA</c:v>
                </c:pt>
                <c:pt idx="3">
                  <c:v>PESSOAL</c:v>
                </c:pt>
              </c:strCache>
            </c:strRef>
          </c:cat>
          <c:val>
            <c:numRef>
              <c:f>cálculos!$C$18:$C$19</c:f>
              <c:numCache>
                <c:formatCode>"R$"\ 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.emf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0</xdr:rowOff>
    </xdr:from>
    <xdr:to>
      <xdr:col>3</xdr:col>
      <xdr:colOff>2333625</xdr:colOff>
      <xdr:row>9</xdr:row>
      <xdr:rowOff>85725</xdr:rowOff>
    </xdr:to>
    <xdr:graphicFrame macro="">
      <xdr:nvGraphicFramePr>
        <xdr:cNvPr id="20" name="Resumo do Total de Ativos" descr="Gráfico de rosca exibindo um resumo dos ativos" title="Resumo do Total de Ativo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2228850</xdr:colOff>
      <xdr:row>9</xdr:row>
      <xdr:rowOff>85725</xdr:rowOff>
    </xdr:to>
    <xdr:graphicFrame macro="">
      <xdr:nvGraphicFramePr>
        <xdr:cNvPr id="27" name="Resumo do Total de Passivos" descr="Gráfico de rosca exibindo um resumo dos passivos" title="Resumo do Total de Passivo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171450</xdr:colOff>
      <xdr:row>12</xdr:row>
      <xdr:rowOff>104775</xdr:rowOff>
    </xdr:from>
    <xdr:to>
      <xdr:col>6</xdr:col>
      <xdr:colOff>352425</xdr:colOff>
      <xdr:row>12</xdr:row>
      <xdr:rowOff>285750</xdr:rowOff>
    </xdr:to>
    <xdr:pic>
      <xdr:nvPicPr>
        <xdr:cNvPr id="12" name="Desprotegida" descr="&quot;&quot;" title="Cor da legenda para desprotegido (vermelho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104775</xdr:rowOff>
    </xdr:from>
    <xdr:to>
      <xdr:col>6</xdr:col>
      <xdr:colOff>352425</xdr:colOff>
      <xdr:row>13</xdr:row>
      <xdr:rowOff>285750</xdr:rowOff>
    </xdr:to>
    <xdr:pic>
      <xdr:nvPicPr>
        <xdr:cNvPr id="13" name="Protegida" descr="&quot;&quot;" title="Cor da legenda para protegido (laranja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333375</xdr:colOff>
      <xdr:row>12</xdr:row>
      <xdr:rowOff>285750</xdr:rowOff>
    </xdr:to>
    <xdr:pic>
      <xdr:nvPicPr>
        <xdr:cNvPr id="15" name="Dinheiro" descr="&quot;&quot;" title="Cor da legenda para dinheiro (verde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13</xdr:row>
      <xdr:rowOff>104775</xdr:rowOff>
    </xdr:from>
    <xdr:to>
      <xdr:col>3</xdr:col>
      <xdr:colOff>333375</xdr:colOff>
      <xdr:row>13</xdr:row>
      <xdr:rowOff>285750</xdr:rowOff>
    </xdr:to>
    <xdr:pic>
      <xdr:nvPicPr>
        <xdr:cNvPr id="16" name="Investimentos" descr="&quot;&quot;" title="Cor da legenda para investimentos (amarelo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14</xdr:row>
      <xdr:rowOff>104775</xdr:rowOff>
    </xdr:from>
    <xdr:to>
      <xdr:col>3</xdr:col>
      <xdr:colOff>333375</xdr:colOff>
      <xdr:row>14</xdr:row>
      <xdr:rowOff>285750</xdr:rowOff>
    </xdr:to>
    <xdr:pic>
      <xdr:nvPicPr>
        <xdr:cNvPr id="19" name="Aposentadoria" descr="&quot;&quot;" title="Cor da legenda para aposentadoria (azul)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5148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15</xdr:row>
      <xdr:rowOff>95250</xdr:rowOff>
    </xdr:from>
    <xdr:to>
      <xdr:col>3</xdr:col>
      <xdr:colOff>333375</xdr:colOff>
      <xdr:row>15</xdr:row>
      <xdr:rowOff>276225</xdr:rowOff>
    </xdr:to>
    <xdr:pic>
      <xdr:nvPicPr>
        <xdr:cNvPr id="21" name="Pessoal" descr="&quot;&quot;" title="Cor da legenda para pessoal (roxo)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8672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381000</xdr:rowOff>
    </xdr:from>
    <xdr:to>
      <xdr:col>1</xdr:col>
      <xdr:colOff>2524125</xdr:colOff>
      <xdr:row>10</xdr:row>
      <xdr:rowOff>104775</xdr:rowOff>
    </xdr:to>
    <xdr:graphicFrame macro="">
      <xdr:nvGraphicFramePr>
        <xdr:cNvPr id="10" name="Total de Ativos" descr="Gráfico de rosca exibindo um resumo dos ativos " title="Resumo do Total de Ativo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409575</xdr:rowOff>
    </xdr:from>
    <xdr:to>
      <xdr:col>1</xdr:col>
      <xdr:colOff>2524125</xdr:colOff>
      <xdr:row>10</xdr:row>
      <xdr:rowOff>133350</xdr:rowOff>
    </xdr:to>
    <xdr:graphicFrame macro="">
      <xdr:nvGraphicFramePr>
        <xdr:cNvPr id="17" name="Passivos Totais" descr="Gráfico de rosca exibindo um resumo dos passivos " title="Resumo do Total de Passivo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Dinheiro" displayName="tabDinheiro" ref="D4:F13" totalsRowCount="1" headerRowDxfId="53" dataDxfId="52" totalsRowDxfId="51">
  <tableColumns count="3">
    <tableColumn id="3" name=" " dataDxfId="50" totalsRowDxfId="22"/>
    <tableColumn id="1" name="DINHEIRO" totalsRowLabel="SUBTOTAL" dataDxfId="49" totalsRowDxfId="21"/>
    <tableColumn id="2" name="VALOR" totalsRowFunction="sum" dataDxfId="48" totalsRowDxfId="20"/>
  </tableColumns>
  <tableStyleInfo name="Tabela de Caixa" showFirstColumn="1" showLastColumn="0" showRowStripes="1" showColumnStripes="0"/>
  <extLst>
    <ext xmlns:x14="http://schemas.microsoft.com/office/spreadsheetml/2009/9/main" uri="{504A1905-F514-4f6f-8877-14C23A59335A}">
      <x14:table altText="Dinheiro" altTextSummary="Descrição de cada ativo em dinheiro e seu valor atual."/>
    </ext>
  </extLst>
</table>
</file>

<file path=xl/tables/table2.xml><?xml version="1.0" encoding="utf-8"?>
<table xmlns="http://schemas.openxmlformats.org/spreadsheetml/2006/main" id="2" name="tabInvestimentos" displayName="tabInvestimentos" ref="D16:F23" totalsRowCount="1" headerRowDxfId="47" dataDxfId="46" totalsRowDxfId="45">
  <tableColumns count="3">
    <tableColumn id="3" name=" " dataDxfId="44" totalsRowDxfId="14"/>
    <tableColumn id="1" name="INVESTIMENTOS" totalsRowLabel="SUBTOTAL" dataDxfId="15" totalsRowDxfId="13"/>
    <tableColumn id="2" name="VALOR" totalsRowFunction="sum" dataDxfId="43" totalsRowDxfId="12"/>
  </tableColumns>
  <tableStyleInfo name="Tabela de Investimento" showFirstColumn="1" showLastColumn="0" showRowStripes="1" showColumnStripes="0"/>
  <extLst>
    <ext xmlns:x14="http://schemas.microsoft.com/office/spreadsheetml/2009/9/main" uri="{504A1905-F514-4f6f-8877-14C23A59335A}">
      <x14:table altText="Investimentos" altTextSummary="Descrição de cada ativo de investimento e seu valor atual."/>
    </ext>
  </extLst>
</table>
</file>

<file path=xl/tables/table3.xml><?xml version="1.0" encoding="utf-8"?>
<table xmlns="http://schemas.openxmlformats.org/spreadsheetml/2006/main" id="3" name="tabAposentadoria" displayName="tabAposentadoria" ref="H16:J23" totalsRowCount="1" headerRowDxfId="42" dataDxfId="41" totalsRowDxfId="40">
  <tableColumns count="3">
    <tableColumn id="3" name=" " dataDxfId="39" totalsRowDxfId="10"/>
    <tableColumn id="1" name="APOSENTADORIA" totalsRowLabel="SUBTOTAL" dataDxfId="11" totalsRowDxfId="9"/>
    <tableColumn id="2" name="VALOR" totalsRowFunction="sum" dataDxfId="38" totalsRowDxfId="8"/>
  </tableColumns>
  <tableStyleInfo name="Tabela de Aposentadoria" showFirstColumn="1" showLastColumn="0" showRowStripes="1" showColumnStripes="0"/>
  <extLst>
    <ext xmlns:x14="http://schemas.microsoft.com/office/spreadsheetml/2009/9/main" uri="{504A1905-F514-4f6f-8877-14C23A59335A}">
      <x14:table altText="Aposentadoria" altTextSummary="Descrição de cada ativo da aposentadoria e seu valor atual."/>
    </ext>
  </extLst>
</table>
</file>

<file path=xl/tables/table4.xml><?xml version="1.0" encoding="utf-8"?>
<table xmlns="http://schemas.openxmlformats.org/spreadsheetml/2006/main" id="6" name="tabPessoal" displayName="tabPessoal" ref="H4:J13" totalsRowCount="1" headerRowDxfId="37" dataDxfId="36" totalsRowDxfId="35">
  <tableColumns count="3">
    <tableColumn id="3" name=" " dataDxfId="34" totalsRowDxfId="18"/>
    <tableColumn id="1" name="PESSOAL" totalsRowLabel="SUBTOTAL" dataDxfId="19" totalsRowDxfId="17"/>
    <tableColumn id="2" name="VALOR" totalsRowFunction="sum" dataDxfId="33" totalsRowDxfId="16"/>
  </tableColumns>
  <tableStyleInfo name="Tabela Pessoal" showFirstColumn="1" showLastColumn="0" showRowStripes="1" showColumnStripes="0"/>
  <extLst>
    <ext xmlns:x14="http://schemas.microsoft.com/office/spreadsheetml/2009/9/main" uri="{504A1905-F514-4f6f-8877-14C23A59335A}">
      <x14:table altText="Pessoal" altTextSummary="Descrição de cada ativo pessoal e seu valor atual."/>
    </ext>
  </extLst>
</table>
</file>

<file path=xl/tables/table5.xml><?xml version="1.0" encoding="utf-8"?>
<table xmlns="http://schemas.openxmlformats.org/spreadsheetml/2006/main" id="4" name="tabDesprotegido" displayName="tabDesprotegido" ref="D4:F13" totalsRowCount="1" headerRowDxfId="32" dataDxfId="31" totalsRowDxfId="30">
  <tableColumns count="3">
    <tableColumn id="3" name=" " dataDxfId="29" totalsRowDxfId="6"/>
    <tableColumn id="1" name="DESPROTEGIDO" totalsRowLabel="SUBTOTAL" dataDxfId="7" totalsRowDxfId="5"/>
    <tableColumn id="2" name="DEVER" totalsRowFunction="sum" dataDxfId="28" totalsRowDxfId="4"/>
  </tableColumns>
  <tableStyleInfo name="Tabela desprotegida" showFirstColumn="1" showLastColumn="0" showRowStripes="1" showColumnStripes="0"/>
  <extLst>
    <ext xmlns:x14="http://schemas.microsoft.com/office/spreadsheetml/2009/9/main" uri="{504A1905-F514-4f6f-8877-14C23A59335A}">
      <x14:table altText="Desprotegida" altTextSummary="Descrição de cada passivo descoberto e seu valor atual. "/>
    </ext>
  </extLst>
</table>
</file>

<file path=xl/tables/table6.xml><?xml version="1.0" encoding="utf-8"?>
<table xmlns="http://schemas.openxmlformats.org/spreadsheetml/2006/main" id="5" name="tabProtegida" displayName="tabProtegida" ref="H4:J13" totalsRowCount="1" headerRowDxfId="27" dataDxfId="26" totalsRowDxfId="25">
  <tableColumns count="3">
    <tableColumn id="3" name=" " dataDxfId="24" totalsRowDxfId="2"/>
    <tableColumn id="1" name="PROTEGIDO" totalsRowLabel="SUBTOTAL" dataDxfId="3" totalsRowDxfId="1"/>
    <tableColumn id="2" name="DEVER" totalsRowFunction="sum" dataDxfId="23" totalsRowDxfId="0"/>
  </tableColumns>
  <tableStyleInfo name="Tabela Protegida" showFirstColumn="1" showLastColumn="0" showRowStripes="1" showColumnStripes="0"/>
  <extLst>
    <ext xmlns:x14="http://schemas.microsoft.com/office/spreadsheetml/2009/9/main" uri="{504A1905-F514-4f6f-8877-14C23A59335A}">
      <x14:table altText="Protegida" altTextSummary="Descrição de cada responsabilidade garantida e seu valor atual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ash Flow Statemen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9" defaultRowHeight="15" x14ac:dyDescent="0.35"/>
  <cols>
    <col min="1" max="1" width="2.5" style="1" customWidth="1"/>
    <col min="2" max="2" width="55.33203125" style="1" bestFit="1" customWidth="1"/>
    <col min="3" max="3" width="3" style="1" customWidth="1"/>
    <col min="4" max="4" width="45.33203125" style="1" customWidth="1"/>
    <col min="5" max="5" width="3" style="1" customWidth="1"/>
    <col min="6" max="6" width="5.33203125" style="1" customWidth="1"/>
    <col min="7" max="7" width="55.5" style="1" bestFit="1" customWidth="1"/>
    <col min="8" max="8" width="2.5" style="1" customWidth="1"/>
    <col min="9" max="16384" width="9" style="1"/>
  </cols>
  <sheetData>
    <row r="1" spans="1:8" s="29" customFormat="1" ht="18.75" customHeight="1" x14ac:dyDescent="0.35">
      <c r="B1" s="30"/>
    </row>
    <row r="2" spans="1:8" s="29" customFormat="1" ht="33.75" customHeight="1" thickBot="1" x14ac:dyDescent="0.55000000000000004">
      <c r="B2" s="27" t="s">
        <v>0</v>
      </c>
      <c r="C2" s="31"/>
      <c r="D2" s="31"/>
      <c r="E2" s="31"/>
      <c r="F2" s="32"/>
      <c r="G2" s="19" t="s">
        <v>8</v>
      </c>
      <c r="H2" s="29" t="s">
        <v>12</v>
      </c>
    </row>
    <row r="3" spans="1:8" s="29" customFormat="1" ht="34.5" customHeight="1" thickTop="1" x14ac:dyDescent="0.35">
      <c r="B3" s="30"/>
    </row>
    <row r="4" spans="1:8" ht="18.75" customHeight="1" x14ac:dyDescent="0.35">
      <c r="C4" s="8"/>
      <c r="D4" s="6"/>
      <c r="E4" s="5"/>
      <c r="F4" s="6"/>
    </row>
    <row r="5" spans="1:8" ht="18.75" customHeight="1" x14ac:dyDescent="0.35">
      <c r="C5" s="8"/>
      <c r="D5" s="6"/>
      <c r="E5" s="5"/>
      <c r="F5" s="6"/>
    </row>
    <row r="6" spans="1:8" ht="18.75" customHeight="1" x14ac:dyDescent="0.35">
      <c r="C6" s="8"/>
      <c r="D6" s="6"/>
      <c r="E6" s="5"/>
      <c r="F6" s="6"/>
    </row>
    <row r="7" spans="1:8" ht="18.75" customHeight="1" x14ac:dyDescent="0.35">
      <c r="C7" s="8"/>
      <c r="D7" s="6"/>
      <c r="E7" s="5"/>
      <c r="F7" s="6"/>
    </row>
    <row r="8" spans="1:8" ht="18.75" customHeight="1" x14ac:dyDescent="0.35">
      <c r="C8" s="8"/>
      <c r="D8" s="6"/>
      <c r="E8" s="5"/>
      <c r="F8" s="6"/>
    </row>
    <row r="9" spans="1:8" ht="18.75" customHeight="1" x14ac:dyDescent="0.35">
      <c r="C9" s="8"/>
      <c r="D9" s="6"/>
      <c r="E9" s="5"/>
      <c r="F9" s="6"/>
    </row>
    <row r="10" spans="1:8" x14ac:dyDescent="0.35">
      <c r="C10" s="8"/>
      <c r="D10" s="6"/>
      <c r="E10" s="5"/>
      <c r="F10" s="6"/>
    </row>
    <row r="11" spans="1:8" ht="42.75" customHeight="1" thickBot="1" x14ac:dyDescent="0.95">
      <c r="A11" s="6"/>
      <c r="B11" s="52">
        <f>PatrimónioLíquido</f>
        <v>166600</v>
      </c>
      <c r="C11" s="12"/>
      <c r="D11" s="53">
        <f>TotalAtivos</f>
        <v>387800</v>
      </c>
      <c r="E11" s="9"/>
      <c r="F11" s="7"/>
      <c r="G11" s="53">
        <f>TotalPassivos</f>
        <v>221200</v>
      </c>
    </row>
    <row r="12" spans="1:8" ht="33.75" customHeight="1" x14ac:dyDescent="0.65">
      <c r="B12" s="45" t="s">
        <v>1</v>
      </c>
      <c r="C12" s="15"/>
      <c r="D12" s="23" t="s">
        <v>2</v>
      </c>
      <c r="E12" s="13"/>
      <c r="F12" s="10"/>
      <c r="G12" s="23" t="s">
        <v>64</v>
      </c>
    </row>
    <row r="13" spans="1:8" ht="30.75" customHeight="1" thickBot="1" x14ac:dyDescent="0.4">
      <c r="C13" s="8"/>
      <c r="D13" s="20" t="s">
        <v>3</v>
      </c>
      <c r="E13" s="16"/>
      <c r="F13" s="17"/>
      <c r="G13" s="20" t="s">
        <v>9</v>
      </c>
    </row>
    <row r="14" spans="1:8" ht="30.75" customHeight="1" thickBot="1" x14ac:dyDescent="0.4">
      <c r="C14" s="8"/>
      <c r="D14" s="21" t="s">
        <v>4</v>
      </c>
      <c r="E14" s="16"/>
      <c r="F14" s="17"/>
      <c r="G14" s="20" t="s">
        <v>10</v>
      </c>
    </row>
    <row r="15" spans="1:8" ht="30.75" customHeight="1" thickBot="1" x14ac:dyDescent="0.4">
      <c r="C15" s="8"/>
      <c r="D15" s="21" t="s">
        <v>5</v>
      </c>
      <c r="E15" s="16"/>
      <c r="F15" s="17"/>
      <c r="G15" s="18"/>
    </row>
    <row r="16" spans="1:8" ht="30.75" customHeight="1" thickBot="1" x14ac:dyDescent="0.4">
      <c r="C16" s="8"/>
      <c r="D16" s="21" t="s">
        <v>6</v>
      </c>
      <c r="E16" s="16"/>
      <c r="F16" s="17"/>
      <c r="G16" s="18"/>
    </row>
    <row r="17" spans="3:7" ht="24.75" customHeight="1" x14ac:dyDescent="0.35">
      <c r="C17" s="8"/>
      <c r="D17" s="11"/>
      <c r="E17" s="14"/>
      <c r="F17" s="11"/>
    </row>
    <row r="18" spans="3:7" ht="24.75" customHeight="1" x14ac:dyDescent="0.35">
      <c r="C18" s="8"/>
      <c r="D18" s="35" t="s">
        <v>7</v>
      </c>
      <c r="E18" s="14"/>
      <c r="F18" s="11"/>
      <c r="G18" s="36" t="s">
        <v>11</v>
      </c>
    </row>
    <row r="19" spans="3:7" ht="18.75" customHeight="1" x14ac:dyDescent="0.35">
      <c r="C19" s="8"/>
      <c r="D19" s="6"/>
      <c r="E19" s="5"/>
      <c r="F19" s="6"/>
    </row>
  </sheetData>
  <hyperlinks>
    <hyperlink ref="D18" location="Ativos!A1" tooltip="Clique para exibir os ativos" display="EXIBIR ATIVOS &gt;"/>
    <hyperlink ref="G18" location="Passivos!A1" tooltip="Clique para exibir os passivos" display="EXIBIR PASSIVOS &gt;"/>
  </hyperlinks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1:K25"/>
  <sheetViews>
    <sheetView showGridLines="0" zoomScaleNormal="100" workbookViewId="0"/>
  </sheetViews>
  <sheetFormatPr defaultColWidth="6.6640625" defaultRowHeight="18.75" customHeight="1" x14ac:dyDescent="0.35"/>
  <cols>
    <col min="1" max="1" width="2.5" style="29" customWidth="1"/>
    <col min="2" max="2" width="51.5" style="30" customWidth="1"/>
    <col min="3" max="3" width="0.5" style="30" customWidth="1"/>
    <col min="4" max="4" width="2.83203125" style="29" customWidth="1"/>
    <col min="5" max="5" width="38" style="29" customWidth="1"/>
    <col min="6" max="6" width="14.83203125" style="51" customWidth="1"/>
    <col min="7" max="7" width="5.6640625" style="29" customWidth="1"/>
    <col min="8" max="8" width="2.83203125" style="29" customWidth="1"/>
    <col min="9" max="9" width="37.6640625" style="29" customWidth="1"/>
    <col min="10" max="10" width="17.1640625" style="51" customWidth="1"/>
    <col min="11" max="11" width="2.5" style="29" customWidth="1"/>
    <col min="12" max="16384" width="6.6640625" style="29"/>
  </cols>
  <sheetData>
    <row r="1" spans="2:11" ht="18.75" customHeight="1" x14ac:dyDescent="0.35">
      <c r="F1" s="47"/>
      <c r="J1" s="47"/>
    </row>
    <row r="2" spans="2:11" ht="33.75" customHeight="1" thickBot="1" x14ac:dyDescent="0.55000000000000004">
      <c r="B2" s="27" t="s">
        <v>13</v>
      </c>
      <c r="C2" s="27"/>
      <c r="D2" s="31"/>
      <c r="E2" s="31"/>
      <c r="F2" s="48"/>
      <c r="G2" s="31"/>
      <c r="H2" s="32"/>
      <c r="I2" s="22" t="s">
        <v>8</v>
      </c>
      <c r="J2" s="48"/>
      <c r="K2" s="29" t="s">
        <v>12</v>
      </c>
    </row>
    <row r="3" spans="2:11" ht="34.5" customHeight="1" thickTop="1" x14ac:dyDescent="0.35">
      <c r="F3" s="47"/>
      <c r="J3" s="47"/>
    </row>
    <row r="4" spans="2:11" ht="18.75" customHeight="1" x14ac:dyDescent="0.35">
      <c r="D4" s="24" t="s">
        <v>12</v>
      </c>
      <c r="E4" s="24" t="s">
        <v>15</v>
      </c>
      <c r="F4" s="49" t="s">
        <v>29</v>
      </c>
      <c r="H4" s="24" t="s">
        <v>12</v>
      </c>
      <c r="I4" s="24" t="s">
        <v>30</v>
      </c>
      <c r="J4" s="49" t="s">
        <v>29</v>
      </c>
    </row>
    <row r="5" spans="2:11" ht="18.75" customHeight="1" x14ac:dyDescent="0.35">
      <c r="D5" s="24"/>
      <c r="E5" s="24" t="s">
        <v>16</v>
      </c>
      <c r="F5" s="25">
        <v>2000</v>
      </c>
      <c r="H5" s="24"/>
      <c r="I5" s="24" t="s">
        <v>31</v>
      </c>
      <c r="J5" s="25">
        <v>233000</v>
      </c>
    </row>
    <row r="6" spans="2:11" ht="18.75" customHeight="1" x14ac:dyDescent="0.35">
      <c r="D6" s="24"/>
      <c r="E6" s="24" t="s">
        <v>17</v>
      </c>
      <c r="F6" s="25">
        <v>2500</v>
      </c>
      <c r="H6" s="24"/>
      <c r="I6" s="24" t="s">
        <v>32</v>
      </c>
      <c r="J6" s="25"/>
    </row>
    <row r="7" spans="2:11" ht="18.75" customHeight="1" x14ac:dyDescent="0.35">
      <c r="D7" s="24"/>
      <c r="E7" s="24" t="s">
        <v>18</v>
      </c>
      <c r="F7" s="25">
        <v>4000</v>
      </c>
      <c r="H7" s="24"/>
      <c r="I7" s="24" t="s">
        <v>33</v>
      </c>
      <c r="J7" s="25"/>
    </row>
    <row r="8" spans="2:11" ht="18.75" customHeight="1" x14ac:dyDescent="0.35">
      <c r="D8" s="24"/>
      <c r="E8" s="24" t="s">
        <v>19</v>
      </c>
      <c r="F8" s="25">
        <v>3300</v>
      </c>
      <c r="H8" s="24"/>
      <c r="I8" s="24" t="s">
        <v>34</v>
      </c>
      <c r="J8" s="25">
        <v>32000</v>
      </c>
    </row>
    <row r="9" spans="2:11" ht="18.75" customHeight="1" x14ac:dyDescent="0.35">
      <c r="D9" s="24"/>
      <c r="E9" s="24" t="s">
        <v>20</v>
      </c>
      <c r="F9" s="25">
        <v>14000</v>
      </c>
      <c r="H9" s="24"/>
      <c r="I9" s="24" t="s">
        <v>35</v>
      </c>
      <c r="J9" s="25">
        <v>10000</v>
      </c>
    </row>
    <row r="10" spans="2:11" ht="18.75" customHeight="1" x14ac:dyDescent="0.35">
      <c r="D10" s="24"/>
      <c r="E10" s="24" t="s">
        <v>65</v>
      </c>
      <c r="F10" s="25"/>
      <c r="H10" s="24"/>
      <c r="I10" s="24" t="s">
        <v>36</v>
      </c>
      <c r="J10" s="25"/>
    </row>
    <row r="11" spans="2:11" ht="18.75" customHeight="1" x14ac:dyDescent="0.35">
      <c r="D11" s="24"/>
      <c r="E11" s="24" t="s">
        <v>66</v>
      </c>
      <c r="F11" s="25">
        <v>24500</v>
      </c>
      <c r="H11" s="24"/>
      <c r="I11" s="24" t="s">
        <v>37</v>
      </c>
      <c r="J11" s="25">
        <v>1500</v>
      </c>
    </row>
    <row r="12" spans="2:11" ht="18.75" customHeight="1" x14ac:dyDescent="0.35">
      <c r="B12" s="57">
        <f>TotalAtivos</f>
        <v>387800</v>
      </c>
      <c r="C12" s="43"/>
      <c r="D12" s="24"/>
      <c r="E12" s="39" t="s">
        <v>21</v>
      </c>
      <c r="F12" s="25"/>
      <c r="I12" s="39" t="s">
        <v>38</v>
      </c>
    </row>
    <row r="13" spans="2:11" ht="18.75" customHeight="1" x14ac:dyDescent="0.35">
      <c r="B13" s="57"/>
      <c r="C13" s="43"/>
      <c r="D13" s="60"/>
      <c r="E13" s="61" t="s">
        <v>67</v>
      </c>
      <c r="F13" s="62">
        <f>SUBTOTAL(109,tabDinheiro[VALOR])</f>
        <v>50300</v>
      </c>
      <c r="H13" s="60"/>
      <c r="I13" s="61" t="s">
        <v>67</v>
      </c>
      <c r="J13" s="62">
        <f>SUBTOTAL(109,tabPessoal[VALOR])</f>
        <v>276500</v>
      </c>
    </row>
    <row r="14" spans="2:11" ht="18.75" customHeight="1" x14ac:dyDescent="0.35">
      <c r="B14" s="58" t="s">
        <v>2</v>
      </c>
      <c r="C14" s="44"/>
      <c r="D14" s="26"/>
      <c r="E14" s="24"/>
      <c r="F14" s="25"/>
      <c r="H14" s="28"/>
      <c r="I14" s="40"/>
      <c r="J14" s="41"/>
    </row>
    <row r="15" spans="2:11" ht="18.75" customHeight="1" x14ac:dyDescent="0.35">
      <c r="B15" s="58"/>
      <c r="C15" s="44"/>
      <c r="D15" s="42"/>
      <c r="E15" s="38"/>
      <c r="F15" s="50"/>
      <c r="H15" s="46"/>
      <c r="I15" s="46"/>
    </row>
    <row r="16" spans="2:11" ht="18.75" customHeight="1" x14ac:dyDescent="0.35">
      <c r="B16" s="33"/>
      <c r="C16" s="33"/>
      <c r="D16" s="24" t="s">
        <v>12</v>
      </c>
      <c r="E16" s="24" t="s">
        <v>22</v>
      </c>
      <c r="F16" s="25" t="s">
        <v>29</v>
      </c>
      <c r="H16" s="24" t="s">
        <v>12</v>
      </c>
      <c r="I16" s="24" t="s">
        <v>39</v>
      </c>
      <c r="J16" s="25" t="s">
        <v>29</v>
      </c>
    </row>
    <row r="17" spans="2:10" ht="18.75" customHeight="1" x14ac:dyDescent="0.35">
      <c r="B17" s="37" t="s">
        <v>11</v>
      </c>
      <c r="C17" s="37"/>
      <c r="D17" s="24"/>
      <c r="E17" s="24" t="s">
        <v>23</v>
      </c>
      <c r="F17" s="25">
        <v>15000</v>
      </c>
      <c r="H17" s="24"/>
      <c r="I17" s="24" t="s">
        <v>40</v>
      </c>
      <c r="J17" s="25"/>
    </row>
    <row r="18" spans="2:10" ht="18.75" customHeight="1" x14ac:dyDescent="0.35">
      <c r="B18" s="37" t="s">
        <v>14</v>
      </c>
      <c r="C18" s="37"/>
      <c r="D18" s="24"/>
      <c r="E18" s="24" t="s">
        <v>24</v>
      </c>
      <c r="F18" s="25"/>
      <c r="H18" s="24"/>
      <c r="I18" s="24" t="s">
        <v>41</v>
      </c>
      <c r="J18" s="25"/>
    </row>
    <row r="19" spans="2:10" ht="18.75" customHeight="1" x14ac:dyDescent="0.35">
      <c r="D19" s="24"/>
      <c r="E19" s="24" t="s">
        <v>25</v>
      </c>
      <c r="F19" s="25"/>
      <c r="H19" s="24"/>
      <c r="I19" s="24" t="s">
        <v>42</v>
      </c>
      <c r="J19" s="25"/>
    </row>
    <row r="20" spans="2:10" ht="18.75" customHeight="1" x14ac:dyDescent="0.35">
      <c r="D20" s="24"/>
      <c r="E20" s="24" t="s">
        <v>26</v>
      </c>
      <c r="F20" s="25"/>
      <c r="H20" s="24"/>
      <c r="I20" s="24" t="s">
        <v>68</v>
      </c>
      <c r="J20" s="25">
        <v>46000</v>
      </c>
    </row>
    <row r="21" spans="2:10" ht="18.75" customHeight="1" x14ac:dyDescent="0.35">
      <c r="D21" s="24"/>
      <c r="E21" s="24" t="s">
        <v>27</v>
      </c>
      <c r="F21" s="25"/>
      <c r="H21" s="24"/>
      <c r="I21" s="24" t="s">
        <v>69</v>
      </c>
      <c r="J21" s="25"/>
    </row>
    <row r="22" spans="2:10" ht="18.75" customHeight="1" x14ac:dyDescent="0.35">
      <c r="D22" s="24"/>
      <c r="E22" s="24" t="s">
        <v>28</v>
      </c>
      <c r="F22" s="25"/>
      <c r="H22" s="24"/>
      <c r="I22" s="24" t="s">
        <v>70</v>
      </c>
      <c r="J22" s="25"/>
    </row>
    <row r="23" spans="2:10" ht="18.75" customHeight="1" x14ac:dyDescent="0.35">
      <c r="D23" s="60"/>
      <c r="E23" s="61" t="s">
        <v>67</v>
      </c>
      <c r="F23" s="63">
        <f>SUBTOTAL(109,tabInvestimentos[VALOR])</f>
        <v>15000</v>
      </c>
      <c r="H23" s="60"/>
      <c r="I23" s="61" t="s">
        <v>67</v>
      </c>
      <c r="J23" s="63">
        <f>SUBTOTAL(109,tabAposentadoria[VALOR])</f>
        <v>46000</v>
      </c>
    </row>
    <row r="24" spans="2:10" ht="18.75" customHeight="1" x14ac:dyDescent="0.35">
      <c r="D24" s="26"/>
      <c r="E24" s="24"/>
      <c r="F24" s="25"/>
      <c r="H24" s="26"/>
      <c r="I24" s="24"/>
      <c r="J24" s="25"/>
    </row>
    <row r="25" spans="2:10" ht="18.75" customHeight="1" x14ac:dyDescent="0.35">
      <c r="D25" s="46"/>
      <c r="E25" s="46"/>
      <c r="H25" s="46"/>
      <c r="I25" s="46"/>
    </row>
  </sheetData>
  <mergeCells count="2">
    <mergeCell ref="B12:B13"/>
    <mergeCell ref="B14:B15"/>
  </mergeCells>
  <hyperlinks>
    <hyperlink ref="B17" location="Passivos!A1" tooltip="Clique para exibir os passivos" display="EXIBIR PASSIVOS &gt;"/>
    <hyperlink ref="B18" location="Painel!A1" tooltip="Clique para exibir o painel" display="&lt; EXIBIR PAINEL"/>
  </hyperlinks>
  <printOptions horizontalCentered="1"/>
  <pageMargins left="0.7" right="0.7" top="0.75" bottom="0.75" header="0.3" footer="0.3"/>
  <pageSetup scale="90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K18"/>
  <sheetViews>
    <sheetView showGridLines="0" zoomScaleNormal="100" workbookViewId="0"/>
  </sheetViews>
  <sheetFormatPr defaultColWidth="6.6640625" defaultRowHeight="18.75" customHeight="1" x14ac:dyDescent="0.35"/>
  <cols>
    <col min="1" max="1" width="2.5" style="29" customWidth="1"/>
    <col min="2" max="2" width="51.5" style="29" customWidth="1"/>
    <col min="3" max="3" width="0.5" style="29" customWidth="1"/>
    <col min="4" max="4" width="2.83203125" style="29" customWidth="1"/>
    <col min="5" max="5" width="32.83203125" style="29" customWidth="1"/>
    <col min="6" max="6" width="14.83203125" style="51" customWidth="1"/>
    <col min="7" max="7" width="5.6640625" style="29" customWidth="1"/>
    <col min="8" max="8" width="2.83203125" style="29" customWidth="1"/>
    <col min="9" max="9" width="43.83203125" style="29" customWidth="1"/>
    <col min="10" max="10" width="14.83203125" style="51" customWidth="1"/>
    <col min="11" max="11" width="2.5" style="29" customWidth="1"/>
    <col min="12" max="16384" width="6.6640625" style="29"/>
  </cols>
  <sheetData>
    <row r="1" spans="2:11" ht="18.75" customHeight="1" x14ac:dyDescent="0.35">
      <c r="F1" s="47"/>
      <c r="J1" s="47"/>
    </row>
    <row r="2" spans="2:11" ht="33.75" customHeight="1" thickBot="1" x14ac:dyDescent="0.55000000000000004">
      <c r="B2" s="27" t="s">
        <v>43</v>
      </c>
      <c r="C2" s="27"/>
      <c r="D2" s="31"/>
      <c r="E2" s="31"/>
      <c r="F2" s="48"/>
      <c r="G2" s="31"/>
      <c r="H2" s="34"/>
      <c r="I2" s="22" t="s">
        <v>8</v>
      </c>
      <c r="J2" s="48"/>
      <c r="K2" s="29" t="s">
        <v>12</v>
      </c>
    </row>
    <row r="3" spans="2:11" ht="34.5" customHeight="1" thickTop="1" x14ac:dyDescent="0.35">
      <c r="B3" s="30"/>
      <c r="C3" s="30"/>
      <c r="F3" s="47"/>
      <c r="J3" s="47"/>
    </row>
    <row r="4" spans="2:11" ht="18.75" customHeight="1" x14ac:dyDescent="0.35">
      <c r="D4" s="24" t="s">
        <v>12</v>
      </c>
      <c r="E4" s="24" t="s">
        <v>45</v>
      </c>
      <c r="F4" s="49" t="s">
        <v>53</v>
      </c>
      <c r="H4" s="24" t="s">
        <v>12</v>
      </c>
      <c r="I4" s="24" t="s">
        <v>54</v>
      </c>
      <c r="J4" s="49" t="s">
        <v>53</v>
      </c>
    </row>
    <row r="5" spans="2:11" ht="18.75" customHeight="1" x14ac:dyDescent="0.35">
      <c r="D5" s="24"/>
      <c r="E5" s="24" t="s">
        <v>46</v>
      </c>
      <c r="F5" s="25">
        <v>1200</v>
      </c>
      <c r="H5" s="24"/>
      <c r="I5" s="24" t="s">
        <v>55</v>
      </c>
      <c r="J5" s="25">
        <v>14500</v>
      </c>
    </row>
    <row r="6" spans="2:11" ht="18.75" customHeight="1" x14ac:dyDescent="0.35">
      <c r="D6" s="24"/>
      <c r="E6" s="24" t="s">
        <v>47</v>
      </c>
      <c r="F6" s="25">
        <v>3000</v>
      </c>
      <c r="H6" s="24"/>
      <c r="I6" s="24" t="s">
        <v>71</v>
      </c>
      <c r="J6" s="25"/>
    </row>
    <row r="7" spans="2:11" ht="18.75" customHeight="1" x14ac:dyDescent="0.35">
      <c r="D7" s="24"/>
      <c r="E7" s="24" t="s">
        <v>48</v>
      </c>
      <c r="F7" s="25">
        <v>17500</v>
      </c>
      <c r="H7" s="24"/>
      <c r="I7" s="24" t="s">
        <v>72</v>
      </c>
      <c r="J7" s="25"/>
    </row>
    <row r="8" spans="2:11" ht="18.75" customHeight="1" x14ac:dyDescent="0.35">
      <c r="D8" s="24"/>
      <c r="E8" s="24" t="s">
        <v>49</v>
      </c>
      <c r="F8" s="25"/>
      <c r="H8" s="24"/>
      <c r="I8" s="24" t="s">
        <v>56</v>
      </c>
      <c r="J8" s="25">
        <v>144000</v>
      </c>
    </row>
    <row r="9" spans="2:11" ht="18.75" customHeight="1" x14ac:dyDescent="0.35">
      <c r="D9" s="24"/>
      <c r="E9" s="24" t="s">
        <v>50</v>
      </c>
      <c r="F9" s="25"/>
      <c r="H9" s="24"/>
      <c r="I9" s="24" t="s">
        <v>57</v>
      </c>
      <c r="J9" s="25">
        <v>21000</v>
      </c>
    </row>
    <row r="10" spans="2:11" ht="18.75" customHeight="1" x14ac:dyDescent="0.35">
      <c r="D10" s="24"/>
      <c r="E10" s="24" t="s">
        <v>73</v>
      </c>
      <c r="F10" s="25">
        <v>8000</v>
      </c>
      <c r="H10" s="24"/>
      <c r="I10" s="24" t="s">
        <v>73</v>
      </c>
      <c r="J10" s="25"/>
    </row>
    <row r="11" spans="2:11" ht="18.75" customHeight="1" x14ac:dyDescent="0.35">
      <c r="D11" s="24"/>
      <c r="E11" s="24" t="s">
        <v>51</v>
      </c>
      <c r="F11" s="25">
        <v>6000</v>
      </c>
      <c r="H11" s="24"/>
      <c r="I11" s="24" t="s">
        <v>58</v>
      </c>
      <c r="J11" s="25">
        <v>4000</v>
      </c>
    </row>
    <row r="12" spans="2:11" ht="18.75" customHeight="1" x14ac:dyDescent="0.35">
      <c r="B12" s="57">
        <f>TotalPassivos</f>
        <v>221200</v>
      </c>
      <c r="C12" s="43"/>
      <c r="E12" s="39" t="s">
        <v>52</v>
      </c>
      <c r="H12" s="24"/>
      <c r="I12" s="24" t="s">
        <v>59</v>
      </c>
      <c r="J12" s="25">
        <v>2000</v>
      </c>
    </row>
    <row r="13" spans="2:11" ht="18.75" customHeight="1" x14ac:dyDescent="0.35">
      <c r="B13" s="57"/>
      <c r="C13" s="43"/>
      <c r="D13" s="61"/>
      <c r="E13" s="61" t="s">
        <v>67</v>
      </c>
      <c r="F13" s="63">
        <f>SUBTOTAL(109,tabDesprotegido[DEVER])</f>
        <v>35700</v>
      </c>
      <c r="H13" s="61"/>
      <c r="I13" s="61" t="s">
        <v>67</v>
      </c>
      <c r="J13" s="63">
        <f>SUBTOTAL(109,tabProtegida[DEVER])</f>
        <v>185500</v>
      </c>
    </row>
    <row r="14" spans="2:11" ht="18.75" customHeight="1" x14ac:dyDescent="0.35">
      <c r="B14" s="59" t="s">
        <v>64</v>
      </c>
      <c r="C14" s="45"/>
      <c r="D14" s="24"/>
      <c r="E14" s="24"/>
      <c r="F14" s="25"/>
      <c r="H14" s="24"/>
      <c r="I14" s="24"/>
      <c r="J14" s="25"/>
    </row>
    <row r="15" spans="2:11" ht="18.75" customHeight="1" x14ac:dyDescent="0.35">
      <c r="B15" s="59"/>
      <c r="C15" s="45"/>
    </row>
    <row r="17" spans="2:3" ht="18.75" customHeight="1" x14ac:dyDescent="0.35">
      <c r="B17" s="37" t="s">
        <v>44</v>
      </c>
      <c r="C17" s="37"/>
    </row>
    <row r="18" spans="2:3" ht="18.75" customHeight="1" x14ac:dyDescent="0.35">
      <c r="B18" s="37" t="s">
        <v>14</v>
      </c>
      <c r="C18" s="37"/>
    </row>
  </sheetData>
  <mergeCells count="2">
    <mergeCell ref="B12:B13"/>
    <mergeCell ref="B14:B15"/>
  </mergeCells>
  <hyperlinks>
    <hyperlink ref="B17" location="Ativos!A1" tooltip="Clique para exibir os ativos" display="&lt; EXIBIR ATIVOS"/>
    <hyperlink ref="B18" location="Painel!A1" tooltip="Clique para exibir o painel" display="&lt; EXIBIR PAINEL"/>
  </hyperlinks>
  <printOptions horizontalCentered="1"/>
  <pageMargins left="0.7" right="0.7" top="0.75" bottom="0.75" header="0.3" footer="0.3"/>
  <pageSetup scale="90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/>
  </sheetViews>
  <sheetFormatPr defaultColWidth="6.6640625" defaultRowHeight="15" x14ac:dyDescent="0.35"/>
  <cols>
    <col min="2" max="2" width="42.5" bestFit="1" customWidth="1"/>
    <col min="3" max="3" width="19.6640625" bestFit="1" customWidth="1"/>
  </cols>
  <sheetData>
    <row r="2" spans="2:3" x14ac:dyDescent="0.35">
      <c r="B2" t="s">
        <v>60</v>
      </c>
    </row>
    <row r="11" spans="2:3" ht="17.25" x14ac:dyDescent="0.35">
      <c r="B11" s="4" t="str">
        <f>tabDinheiro[[#Headers],[DINHEIRO]]</f>
        <v>DINHEIRO</v>
      </c>
      <c r="C11" s="54">
        <f>SUM(tabDinheiro[VALOR])</f>
        <v>50300</v>
      </c>
    </row>
    <row r="12" spans="2:3" ht="17.25" x14ac:dyDescent="0.35">
      <c r="B12" s="4" t="str">
        <f>tabInvestimentos[[#Headers],[INVESTIMENTOS]]</f>
        <v>INVESTIMENTOS</v>
      </c>
      <c r="C12" s="54">
        <f>SUM(tabInvestimentos[VALOR])</f>
        <v>15000</v>
      </c>
    </row>
    <row r="13" spans="2:3" ht="17.25" x14ac:dyDescent="0.35">
      <c r="B13" s="4" t="str">
        <f>tabAposentadoria[[#Headers],[APOSENTADORIA]]</f>
        <v>APOSENTADORIA</v>
      </c>
      <c r="C13" s="54">
        <f>SUM(tabAposentadoria[VALOR])</f>
        <v>46000</v>
      </c>
    </row>
    <row r="14" spans="2:3" ht="17.25" x14ac:dyDescent="0.35">
      <c r="B14" s="4" t="str">
        <f>tabPessoal[[#Headers],[PESSOAL]]</f>
        <v>PESSOAL</v>
      </c>
      <c r="C14" s="54">
        <f>SUM(tabPessoal[VALOR])</f>
        <v>276500</v>
      </c>
    </row>
    <row r="15" spans="2:3" ht="17.25" x14ac:dyDescent="0.35">
      <c r="B15" s="2" t="s">
        <v>61</v>
      </c>
      <c r="C15" s="55">
        <f>SUM(tabDinheiro[VALOR],tabInvestimentos[VALOR],tabAposentadoria[VALOR],tabPessoal[VALOR])</f>
        <v>387800</v>
      </c>
    </row>
    <row r="18" spans="2:3" ht="17.25" x14ac:dyDescent="0.35">
      <c r="B18" s="4" t="str">
        <f>tabDesprotegido[[#Headers],[DESPROTEGIDO]]</f>
        <v>DESPROTEGIDO</v>
      </c>
      <c r="C18" s="54">
        <f>SUM(tabDesprotegido[DEVER])</f>
        <v>35700</v>
      </c>
    </row>
    <row r="19" spans="2:3" ht="17.25" x14ac:dyDescent="0.35">
      <c r="B19" s="4" t="str">
        <f>tabProtegida[[#Headers],[PROTEGIDO]]</f>
        <v>PROTEGIDO</v>
      </c>
      <c r="C19" s="54">
        <f>SUM(tabProtegida[DEVER])</f>
        <v>185500</v>
      </c>
    </row>
    <row r="20" spans="2:3" ht="17.25" x14ac:dyDescent="0.35">
      <c r="B20" s="2" t="s">
        <v>62</v>
      </c>
      <c r="C20" s="55">
        <f>SUM(tabProtegida[DEVER],tabDesprotegido[DEVER])</f>
        <v>221200</v>
      </c>
    </row>
    <row r="22" spans="2:3" x14ac:dyDescent="0.35">
      <c r="B22" s="1"/>
      <c r="C22" s="1"/>
    </row>
    <row r="23" spans="2:3" ht="17.25" x14ac:dyDescent="0.35">
      <c r="B23" s="3" t="s">
        <v>63</v>
      </c>
      <c r="C23" s="56">
        <f>C15-C20</f>
        <v>166600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Painel</vt:lpstr>
      <vt:lpstr>Ativos</vt:lpstr>
      <vt:lpstr>Passivos</vt:lpstr>
      <vt:lpstr>cálculos</vt:lpstr>
      <vt:lpstr>Painel!Area_de_impressao</vt:lpstr>
      <vt:lpstr>PatrimónioLíquido</vt:lpstr>
      <vt:lpstr>TotalAtivos</vt:lpstr>
      <vt:lpstr>TotalPassivos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Cermak</dc:creator>
  <cp:lastModifiedBy>Petr Barborik</cp:lastModifiedBy>
  <dcterms:created xsi:type="dcterms:W3CDTF">2013-10-14T16:26:38Z</dcterms:created>
  <dcterms:modified xsi:type="dcterms:W3CDTF">2014-04-11T09:09:40Z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</Properties>
</file>