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t-BR\"/>
    </mc:Choice>
  </mc:AlternateContent>
  <xr:revisionPtr revIDLastSave="0" documentId="13_ncr:1_{F80DCBDD-B3D4-4735-93B0-9B06BEA8BAB7}" xr6:coauthVersionLast="43" xr6:coauthVersionMax="43" xr10:uidLastSave="{00000000-0000-0000-0000-000000000000}"/>
  <bookViews>
    <workbookView xWindow="-120" yWindow="-120" windowWidth="28800" windowHeight="14340" xr2:uid="{00000000-000D-0000-FFFF-FFFF00000000}"/>
  </bookViews>
  <sheets>
    <sheet name="Simulador de Empréstimo" sheetId="1" r:id="rId1"/>
  </sheets>
  <definedNames>
    <definedName name="EmpréstimoComeçaHoje">IF(InícioPagamentoEmpréstimo&lt;TODAY(),TRUE,FALSE)</definedName>
    <definedName name="InícioPagamentoEmpréstimo">'Simulador de Empréstimo'!$K$2</definedName>
    <definedName name="PagamentoEmpréstimoConsolidado">'Simulador de Empréstimo'!$L$18</definedName>
    <definedName name="PagamentoMensalCombinado">FinanciamentoUniversitário[[#Totals],[Pagamento Mensal Atual]]</definedName>
    <definedName name="PercentualAcimaAbaixo">IF(FinanciamentoUniversitário[[#Totals],[Pagamento Programado]]/SalárioMensalEstimado&gt;=0.08,"acima","abaixo")</definedName>
    <definedName name="PercentualDaRenda">FinanciamentoUniversitário[[#Totals],[Pagamento Programado]]/SalárioMensalEstimado</definedName>
    <definedName name="PercentualDaRendaMensal">FinanciamentoUniversitário[[#Totals],[Pagamento Mensal Atual]]/SalárioMensalEstimado</definedName>
    <definedName name="SalárioAnualEstimado">'Simulador de Empréstimo'!$F$2</definedName>
    <definedName name="SalárioMensalEstimado">'Simulador de Empréstimo'!$L$20</definedName>
    <definedName name="_xlnm.Print_Titles" localSheetId="0">'Simulador de Empréstimo'!$8:$9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<sst xmlns="http://schemas.openxmlformats.org/spreadsheetml/2006/main" count="32" uniqueCount="32">
  <si>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SIMULADOR DE EMPRÉSTIMO UNIVERSITÁRIO</t>
  </si>
  <si>
    <r>
      <t xml:space="preserve"> Recomenda-se que a parcela mensal de pagamento do seu empréstimo estudantil </t>
    </r>
    <r>
      <rPr>
        <b/>
        <sz val="16"/>
        <color theme="6" tint="-0.499984740745262"/>
        <rFont val="Calibri"/>
        <family val="2"/>
        <scheme val="minor"/>
      </rPr>
      <t>não exceda 8%</t>
    </r>
    <r>
      <rPr>
        <sz val="16"/>
        <color theme="6" tint="-0.499984740745262"/>
        <rFont val="Calibri"/>
        <family val="2"/>
        <scheme val="minor"/>
      </rPr>
      <t xml:space="preserve"> da sua primeira renda anual.</t>
    </r>
  </si>
  <si>
    <t>Parcela mensal combinada atualmente:</t>
  </si>
  <si>
    <t>Porcentagem da renda mensal atual:</t>
  </si>
  <si>
    <t>DETALHES GERAIS DO EMPRÉSTIMO</t>
  </si>
  <si>
    <t>N. do Empréstimo</t>
  </si>
  <si>
    <t>10998M88</t>
  </si>
  <si>
    <t>20987N87</t>
  </si>
  <si>
    <t>Totais</t>
  </si>
  <si>
    <t>Médias</t>
  </si>
  <si>
    <t>Pagamento Total do Empréstimo Consolidado:</t>
  </si>
  <si>
    <t>Renda Mensal Estimada Após a Graduação:</t>
  </si>
  <si>
    <t>Credor</t>
  </si>
  <si>
    <t>Credor 1</t>
  </si>
  <si>
    <t>Credor 2</t>
  </si>
  <si>
    <t>A seta para a direita triangular que direciona para o Salário Anual Estimado está nesta célula.</t>
  </si>
  <si>
    <t>Valor do Empréstimo</t>
  </si>
  <si>
    <t>Anual
Taxa de Juros</t>
  </si>
  <si>
    <t>Salário Anual Estimado Após a Graduação</t>
  </si>
  <si>
    <t>DADOS DE PAGAMENTO DO EMPRÉSTIMO</t>
  </si>
  <si>
    <t>Data de Início</t>
  </si>
  <si>
    <t>Prazo (em Anos)</t>
  </si>
  <si>
    <t>Pagamento mensal programado acordado:</t>
  </si>
  <si>
    <t xml:space="preserve">  Percentual da renda mensal programada:</t>
  </si>
  <si>
    <t>Data de Término</t>
  </si>
  <si>
    <t>A seta para a direita triangular que direciona para a Data que Você Começará a Pagar os Empréstimos está nessa célula.</t>
  </si>
  <si>
    <t>DETALHES DO PAGAMENTO</t>
  </si>
  <si>
    <t>Pagamento Mensal Atual</t>
  </si>
  <si>
    <t>Total
Juros</t>
  </si>
  <si>
    <t>Data em que Você Começará a Pagar os Empréstimos</t>
  </si>
  <si>
    <t>Pagamento Programado</t>
  </si>
  <si>
    <t>Anual
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</si>
</sst>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164" formatCode="_(* #,##0_);_(* \(#,##0\);_(* &quot;-&quot;_);_(@_)"/>
    <numFmt numFmtId="165" formatCode="_(* #,##0.00_);_(* \(#,##0.00\);_(* &quot;-&quot;??_);_(@_)"/>
    <numFmt numFmtId="166" formatCode="&quot;R$&quot;\ #,##0.00"/>
    <numFmt numFmtId="167" formatCode="&quot;R$&quot;\ #,##0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10" fontId="14" fillId="0" borderId="0" xfId="2" applyFont="1" applyFill="1" applyAlignment="1">
      <alignment horizontal="left" vertical="top" indent="2"/>
    </xf>
    <xf numFmtId="166" fontId="0" fillId="0" borderId="0" xfId="1" applyFont="1" applyFill="1" applyBorder="1" applyAlignment="1">
      <alignment horizontal="right" indent="3"/>
    </xf>
    <xf numFmtId="166" fontId="0" fillId="0" borderId="0" xfId="1" applyFont="1" applyFill="1" applyBorder="1" applyAlignment="1">
      <alignment horizontal="right" indent="2"/>
    </xf>
    <xf numFmtId="166" fontId="0" fillId="0" borderId="0" xfId="1" applyFont="1" applyFill="1" applyBorder="1" applyAlignment="1">
      <alignment horizontal="right" indent="4"/>
    </xf>
    <xf numFmtId="166" fontId="18" fillId="0" borderId="0" xfId="1" applyFont="1" applyFill="1" applyBorder="1" applyAlignment="1">
      <alignment horizontal="right" indent="2"/>
    </xf>
    <xf numFmtId="14" fontId="0" fillId="0" borderId="0" xfId="0" applyNumberFormat="1" applyAlignment="1">
      <alignment horizontal="center"/>
    </xf>
    <xf numFmtId="10" fontId="2" fillId="3" borderId="1" xfId="2" applyFont="1" applyFill="1" applyBorder="1" applyAlignment="1">
      <alignment horizontal="center" vertical="center"/>
    </xf>
    <xf numFmtId="10" fontId="2" fillId="3" borderId="0" xfId="2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6" builtinId="20" customBuiltin="1"/>
    <cellStyle name="Moeda" xfId="1" builtinId="4" customBuiltin="1"/>
    <cellStyle name="Moeda [0]" xfId="12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2" builtinId="5" customBuiltin="1"/>
    <cellStyle name="Ruim" xfId="14" builtinId="27" customBuiltin="1"/>
    <cellStyle name="Saída" xfId="17" builtinId="21" customBuiltin="1"/>
    <cellStyle name="Separador de milhares [0]" xfId="11" builtinId="6" customBuiltin="1"/>
    <cellStyle name="Texto de Aviso" xfId="21" builtinId="11" customBuiltin="1"/>
    <cellStyle name="Texto Explicativo" xfId="8" builtinId="53" customBuiltin="1"/>
    <cellStyle name="Título" xfId="3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4" builtinId="19" customBuiltin="1"/>
    <cellStyle name="Total" xfId="9" builtinId="25" customBuiltin="1"/>
    <cellStyle name="Vírgula" xfId="10" builtinId="3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6" formatCode="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Simulador de Financiamento Universitário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Seta" descr="Seta triangular apontando para a direit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Seta" descr="Seta triangular apontando para a direit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Seta" descr="Seta triangular apontando para a direit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Seta" descr="Seta triangular apontando para a direit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Seta" descr="Seta triangular apontando para a direit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Seta" descr="Seta triangular apontando para a direit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nanciamentoUniversitário" displayName="FinanciamentoUniversitário" ref="B9:L16" totalsRowCount="1" headerRowDxfId="23" dataDxfId="22" totalsRowDxfId="21">
  <tableColumns count="11">
    <tableColumn id="1" xr3:uid="{00000000-0010-0000-0000-000001000000}" name="N. do Empréstimo" totalsRowLabel="Totais" dataDxfId="20" totalsRowDxfId="19"/>
    <tableColumn id="3" xr3:uid="{00000000-0010-0000-0000-000003000000}" name="Credor" dataDxfId="18" totalsRowDxfId="17"/>
    <tableColumn id="6" xr3:uid="{00000000-0010-0000-0000-000006000000}" name="Valor do Empréstimo" totalsRowFunction="sum" dataDxfId="16" totalsRowDxfId="15" dataCellStyle="Moeda"/>
    <tableColumn id="7" xr3:uid="{00000000-0010-0000-0000-000007000000}" name="Anual_x000a_Taxa de Juros" dataDxfId="14" dataCellStyle="Porcentagem"/>
    <tableColumn id="4" xr3:uid="{00000000-0010-0000-0000-000004000000}" name="Data de Início" dataDxfId="13" totalsRowDxfId="12" dataCellStyle="Normal"/>
    <tableColumn id="9" xr3:uid="{00000000-0010-0000-0000-000009000000}" name="Prazo (em Anos)" dataDxfId="11" totalsRowDxfId="10"/>
    <tableColumn id="5" xr3:uid="{00000000-0010-0000-0000-000005000000}" name="Data de Término" dataDxfId="9" totalsRowDxfId="8">
      <calculatedColumnFormula>IF(AND(FinanciamentoUniversitário[[#This Row],[Data de Início]]&gt;0,FinanciamentoUniversitário[[#This Row],[Prazo (em Anos)]]&gt;0),EDATE(FinanciamentoUniversitário[[#This Row],[Data de Início]],FinanciamentoUniversitário[[#This Row],[Prazo (em Anos)]]*12),"")</calculatedColumnFormula>
    </tableColumn>
    <tableColumn id="8" xr3:uid="{00000000-0010-0000-0000-000008000000}" name="Pagamento Mensal Atual" totalsRowFunction="sum" dataDxfId="7" totalsRowDxfId="6" dataCellStyle="Moeda">
      <calculatedColumnFormula>IFERROR(IF(AND(EmpréstimoComeçaHoje,COUNT(FinanciamentoUniversitário[[#This Row],[Valor do Empréstimo]:[Prazo (em Anos)]])=4,FinanciamentoUniversitário[[#This Row],[Data de Início]]&lt;=TODAY()),PMT(FinanciamentoUniversitário[[#This Row],[Anual
Taxa de Juros]]/12,FinanciamentoUniversitário[[#This Row],[Prazo (em Anos)]]*12,-FinanciamentoUniversitário[[#This Row],[Valor do Empréstimo]],0,0),""),0)</calculatedColumnFormula>
    </tableColumn>
    <tableColumn id="13" xr3:uid="{00000000-0010-0000-0000-00000D000000}" name="Total_x000a_Juros" totalsRowFunction="sum" dataDxfId="5" totalsRowDxfId="4" dataCellStyle="Moeda">
      <calculatedColumnFormula>IFERROR((FinanciamentoUniversitário[[#This Row],[Pagamento Programado]]*(FinanciamentoUniversitário[[#This Row],[Prazo (em Anos)]]*12))-FinanciamentoUniversitário[[#This Row],[Valor do Empréstimo]],"")</calculatedColumnFormula>
    </tableColumn>
    <tableColumn id="11" xr3:uid="{00000000-0010-0000-0000-00000B000000}" name="Pagamento Programado" totalsRowFunction="sum" dataDxfId="3" totalsRowDxfId="2" dataCellStyle="Moeda">
      <calculatedColumnFormula>IF(COUNTA(FinanciamentoUniversitário[[#This Row],[Valor do Empréstimo]:[Prazo (em Anos)]])&lt;&gt;4,"",PMT(FinanciamentoUniversitário[[#This Row],[Anual
Taxa de Juros]]/12,FinanciamentoUniversitário[[#This Row],[Prazo (em Anos)]]*12,-FinanciamentoUniversitário[[#This Row],[Valor do Empréstimo]],0,0))</calculatedColumnFormula>
    </tableColumn>
    <tableColumn id="2" xr3:uid="{00000000-0010-0000-0000-000002000000}" name="Anual_x000a_Pagamento" totalsRowFunction="sum" dataDxfId="1" totalsRowDxfId="0" dataCellStyle="Moeda">
      <calculatedColumnFormula>IFERROR(FinanciamentoUniversitário[[#This Row],[Pagamento Programado]]*12,"")</calculatedColumnFormula>
    </tableColumn>
  </tableColumns>
  <tableStyleInfo name="Simulador de Financiamento Universitário" showFirstColumn="0" showLastColumn="0" showRowStripes="1" showColumnStripes="0"/>
  <extLst>
    <ext xmlns:x14="http://schemas.microsoft.com/office/spreadsheetml/2009/9/main" uri="{504A1905-F514-4f6f-8877-14C23A59335A}">
      <x14:table altTextSummary="Insira o Número do Empréstimo, o Credor, o Valor do Empréstimo, a Taxa de Juros Anual, a Data Inicial e a Duração do Empréstimo em Anos nesta tabela. Data de término, pagamentos atuais, programados e anuais, o valor total de juros são calculados automaticamente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38.7109375" style="6" customWidth="1"/>
    <col min="4" max="5" width="14.42578125" style="6" customWidth="1"/>
    <col min="6" max="6" width="18.7109375" style="6" customWidth="1"/>
    <col min="7" max="7" width="22.28515625" style="6" customWidth="1"/>
    <col min="8" max="8" width="24" style="6" customWidth="1"/>
    <col min="9" max="9" width="17" style="6" customWidth="1"/>
    <col min="10" max="10" width="17.7109375" style="6" customWidth="1"/>
    <col min="11" max="11" width="29.710937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44" t="s">
        <v>0</v>
      </c>
      <c r="C2" s="44"/>
      <c r="D2" s="47" t="s">
        <v>15</v>
      </c>
      <c r="E2" s="47"/>
      <c r="F2" s="45">
        <v>50000</v>
      </c>
      <c r="G2" s="45"/>
      <c r="H2" s="45"/>
      <c r="I2" s="48" t="s">
        <v>25</v>
      </c>
      <c r="J2" s="48"/>
      <c r="K2" s="46">
        <f ca="1">TODAY()-701</f>
        <v>42907</v>
      </c>
      <c r="L2" s="46"/>
    </row>
    <row r="3" spans="1:13" ht="27.75" customHeight="1" x14ac:dyDescent="0.25">
      <c r="B3" s="43"/>
      <c r="C3" s="43"/>
      <c r="D3" s="43"/>
      <c r="E3" s="43"/>
      <c r="F3" s="49" t="s">
        <v>18</v>
      </c>
      <c r="G3" s="49"/>
      <c r="H3" s="49"/>
      <c r="I3" s="43"/>
      <c r="J3" s="43"/>
      <c r="K3" s="49" t="s">
        <v>29</v>
      </c>
      <c r="L3" s="49"/>
    </row>
    <row r="4" spans="1:13" ht="25.5" customHeight="1" x14ac:dyDescent="0.25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22"/>
    </row>
    <row r="5" spans="1:13" ht="32.25" customHeight="1" x14ac:dyDescent="0.3">
      <c r="B5" s="59" t="s">
        <v>2</v>
      </c>
      <c r="C5" s="59"/>
      <c r="D5" s="59"/>
      <c r="E5" s="53">
        <f ca="1">IFERROR(FinanciamentoUniversitário[[#Totals],[Pagamento Mensal Atual]],"")</f>
        <v>190.91792743033542</v>
      </c>
      <c r="F5" s="53"/>
      <c r="G5" s="53"/>
      <c r="H5" s="61" t="s">
        <v>22</v>
      </c>
      <c r="I5" s="61"/>
      <c r="J5" s="61"/>
      <c r="K5" s="61"/>
      <c r="L5" s="27">
        <f ca="1">IFERROR(FinanciamentoUniversitário[[#Totals],[Pagamento Programado]],0)</f>
        <v>190.91792743033542</v>
      </c>
      <c r="M5" s="20"/>
    </row>
    <row r="6" spans="1:13" ht="32.25" customHeight="1" x14ac:dyDescent="0.25">
      <c r="B6" s="60" t="s">
        <v>3</v>
      </c>
      <c r="C6" s="60"/>
      <c r="D6" s="60"/>
      <c r="E6" s="54">
        <f ca="1">IFERROR(FinanciamentoUniversitário[[#Totals],[Pagamento Mensal Atual]]/SalárioMensalEstimado,"")</f>
        <v>4.5820302583280501E-2</v>
      </c>
      <c r="F6" s="54"/>
      <c r="G6" s="54"/>
      <c r="H6" s="62" t="s">
        <v>23</v>
      </c>
      <c r="I6" s="62"/>
      <c r="J6" s="62"/>
      <c r="K6" s="62"/>
      <c r="L6" s="34">
        <f ca="1">IFERROR(FinanciamentoUniversitário[[#Totals],[Pagamento Programado]]/SalárioMensalEstimado,"")</f>
        <v>4.5820302583280501E-2</v>
      </c>
      <c r="M6" s="21"/>
    </row>
    <row r="7" spans="1:13" ht="20.25" customHeight="1" x14ac:dyDescent="0.35">
      <c r="B7" s="13"/>
      <c r="C7" s="13"/>
      <c r="D7" s="14"/>
      <c r="E7" s="15"/>
      <c r="F7" s="13"/>
      <c r="G7" s="13"/>
      <c r="H7" s="13"/>
      <c r="I7" s="13"/>
      <c r="J7" s="13"/>
      <c r="K7" s="13"/>
      <c r="L7" s="13"/>
    </row>
    <row r="8" spans="1:13" ht="23.25" customHeight="1" x14ac:dyDescent="0.25">
      <c r="B8" s="55" t="s">
        <v>4</v>
      </c>
      <c r="C8" s="55"/>
      <c r="D8" s="55"/>
      <c r="E8" s="56"/>
      <c r="F8" s="58" t="s">
        <v>19</v>
      </c>
      <c r="G8" s="55"/>
      <c r="H8" s="56"/>
      <c r="I8" s="55" t="s">
        <v>26</v>
      </c>
      <c r="J8" s="57"/>
      <c r="K8" s="57"/>
      <c r="L8" s="57"/>
    </row>
    <row r="9" spans="1:13" ht="35.1" customHeight="1" x14ac:dyDescent="0.25">
      <c r="B9" s="5" t="s">
        <v>5</v>
      </c>
      <c r="C9" s="2" t="s">
        <v>12</v>
      </c>
      <c r="D9" s="3" t="s">
        <v>16</v>
      </c>
      <c r="E9" s="7" t="s">
        <v>17</v>
      </c>
      <c r="F9" s="8" t="s">
        <v>20</v>
      </c>
      <c r="G9" s="3" t="s">
        <v>21</v>
      </c>
      <c r="H9" s="7" t="s">
        <v>24</v>
      </c>
      <c r="I9" s="3" t="s">
        <v>27</v>
      </c>
      <c r="J9" s="3" t="s">
        <v>28</v>
      </c>
      <c r="K9" s="3" t="s">
        <v>30</v>
      </c>
      <c r="L9" s="3" t="s">
        <v>31</v>
      </c>
    </row>
    <row r="10" spans="1:13" ht="15" x14ac:dyDescent="0.25">
      <c r="B10" s="5" t="s">
        <v>6</v>
      </c>
      <c r="C10" s="4" t="s">
        <v>13</v>
      </c>
      <c r="D10" s="38">
        <v>10000</v>
      </c>
      <c r="E10" s="26">
        <v>0.05</v>
      </c>
      <c r="F10" s="39">
        <f ca="1">DATE(YEAR(TODAY())-2,4,1)</f>
        <v>42826</v>
      </c>
      <c r="G10" s="1">
        <v>10</v>
      </c>
      <c r="H10" s="9">
        <f ca="1">IF(AND(FinanciamentoUniversitário[[#This Row],[Data de Início]]&gt;0,FinanciamentoUniversitário[[#This Row],[Prazo (em Anos)]]&gt;0),EDATE(FinanciamentoUniversitário[[#This Row],[Data de Início]],FinanciamentoUniversitário[[#This Row],[Prazo (em Anos)]]*12),"")</f>
        <v>46478</v>
      </c>
      <c r="I10" s="35">
        <f ca="1">IFERROR(IF(AND(EmpréstimoComeçaHoje,COUNT(FinanciamentoUniversitário[[#This Row],[Valor do Empréstimo]:[Prazo (em Anos)]])=4,FinanciamentoUniversitário[[#This Row],[Data de Início]]&lt;=TODAY()),PMT(FinanciamentoUniversitário[[#This Row],[Anual
Taxa de Juros]]/12,FinanciamentoUniversitário[[#This Row],[Prazo (em Anos)]]*12,-FinanciamentoUniversitário[[#This Row],[Valor do Empréstimo]],0,0),""),0)</f>
        <v>106.06551523907524</v>
      </c>
      <c r="J10" s="36">
        <f ca="1">IFERROR((FinanciamentoUniversitário[[#This Row],[Pagamento Programado]]*(FinanciamentoUniversitário[[#This Row],[Prazo (em Anos)]]*12))-FinanciamentoUniversitário[[#This Row],[Valor do Empréstimo]],"")</f>
        <v>2727.8618286890287</v>
      </c>
      <c r="K10" s="37">
        <f ca="1">IF(COUNTA(FinanciamentoUniversitário[[#This Row],[Valor do Empréstimo]:[Prazo (em Anos)]])&lt;&gt;4,"",PMT(FinanciamentoUniversitário[[#This Row],[Anual
Taxa de Juros]]/12,FinanciamentoUniversitário[[#This Row],[Prazo (em Anos)]]*12,-FinanciamentoUniversitário[[#This Row],[Valor do Empréstimo]],0,0))</f>
        <v>106.06551523907524</v>
      </c>
      <c r="L10" s="36">
        <f ca="1">IFERROR(FinanciamentoUniversitário[[#This Row],[Pagamento Programado]]*12,"")</f>
        <v>1272.7861828689029</v>
      </c>
    </row>
    <row r="11" spans="1:13" ht="15" x14ac:dyDescent="0.25">
      <c r="B11" s="5" t="s">
        <v>7</v>
      </c>
      <c r="C11" s="4" t="s">
        <v>14</v>
      </c>
      <c r="D11" s="38">
        <v>8000</v>
      </c>
      <c r="E11" s="26">
        <v>0.05</v>
      </c>
      <c r="F11" s="39">
        <f ca="1">DATE(YEAR(TODAY()),5,1)</f>
        <v>43586</v>
      </c>
      <c r="G11" s="1">
        <v>10</v>
      </c>
      <c r="H11" s="9">
        <f ca="1">IF(AND(FinanciamentoUniversitário[[#This Row],[Data de Início]]&gt;0,FinanciamentoUniversitário[[#This Row],[Prazo (em Anos)]]&gt;0),EDATE(FinanciamentoUniversitário[[#This Row],[Data de Início]],FinanciamentoUniversitário[[#This Row],[Prazo (em Anos)]]*12),"")</f>
        <v>47239</v>
      </c>
      <c r="I11" s="35">
        <f ca="1">IFERROR(IF(AND(EmpréstimoComeçaHoje,COUNT(FinanciamentoUniversitário[[#This Row],[Valor do Empréstimo]:[Prazo (em Anos)]])=4,FinanciamentoUniversitário[[#This Row],[Data de Início]]&lt;=TODAY()),PMT(FinanciamentoUniversitário[[#This Row],[Anual
Taxa de Juros]]/12,FinanciamentoUniversitário[[#This Row],[Prazo (em Anos)]]*12,-FinanciamentoUniversitário[[#This Row],[Valor do Empréstimo]],0,0),""),0)</f>
        <v>84.852412191260186</v>
      </c>
      <c r="J11" s="36">
        <f ca="1">IFERROR((FinanciamentoUniversitário[[#This Row],[Pagamento Programado]]*(FinanciamentoUniversitário[[#This Row],[Prazo (em Anos)]]*12))-FinanciamentoUniversitário[[#This Row],[Valor do Empréstimo]],"")</f>
        <v>2182.289462951223</v>
      </c>
      <c r="K11" s="37">
        <f ca="1">IF(COUNTA(FinanciamentoUniversitário[[#This Row],[Valor do Empréstimo]:[Prazo (em Anos)]])&lt;&gt;4,"",PMT(FinanciamentoUniversitário[[#This Row],[Anual
Taxa de Juros]]/12,FinanciamentoUniversitário[[#This Row],[Prazo (em Anos)]]*12,-FinanciamentoUniversitário[[#This Row],[Valor do Empréstimo]],0,0))</f>
        <v>84.852412191260186</v>
      </c>
      <c r="L11" s="36">
        <f ca="1">IFERROR(FinanciamentoUniversitário[[#This Row],[Pagamento Programado]]*12,"")</f>
        <v>1018.2289462951222</v>
      </c>
    </row>
    <row r="12" spans="1:13" ht="15" x14ac:dyDescent="0.25">
      <c r="B12" s="5"/>
      <c r="C12" s="4"/>
      <c r="D12" s="38"/>
      <c r="E12" s="26"/>
      <c r="F12" s="39"/>
      <c r="G12" s="1"/>
      <c r="H12" s="9" t="str">
        <f>IF(AND(FinanciamentoUniversitário[[#This Row],[Data de Início]]&gt;0,FinanciamentoUniversitário[[#This Row],[Prazo (em Anos)]]&gt;0),EDATE(FinanciamentoUniversitário[[#This Row],[Data de Início]],FinanciamentoUniversitário[[#This Row],[Prazo (em Anos)]]*12),"")</f>
        <v/>
      </c>
      <c r="I12" s="35" t="str">
        <f ca="1">IFERROR(IF(AND(EmpréstimoComeçaHoje,COUNT(FinanciamentoUniversitário[[#This Row],[Valor do Empréstimo]:[Prazo (em Anos)]])=4,FinanciamentoUniversitário[[#This Row],[Data de Início]]&lt;=TODAY()),PMT(FinanciamentoUniversitário[[#This Row],[Anual
Taxa de Juros]]/12,FinanciamentoUniversitário[[#This Row],[Prazo (em Anos)]]*12,-FinanciamentoUniversitário[[#This Row],[Valor do Empréstimo]],0,0),""),0)</f>
        <v/>
      </c>
      <c r="J12" s="36" t="str">
        <f>IFERROR((FinanciamentoUniversitário[[#This Row],[Pagamento Programado]]*(FinanciamentoUniversitário[[#This Row],[Prazo (em Anos)]]*12))-FinanciamentoUniversitário[[#This Row],[Valor do Empréstimo]],"")</f>
        <v/>
      </c>
      <c r="K12" s="37" t="str">
        <f>IF(COUNTA(FinanciamentoUniversitário[[#This Row],[Valor do Empréstimo]:[Prazo (em Anos)]])&lt;&gt;4,"",PMT(FinanciamentoUniversitário[[#This Row],[Anual
Taxa de Juros]]/12,FinanciamentoUniversitário[[#This Row],[Prazo (em Anos)]]*12,-FinanciamentoUniversitário[[#This Row],[Valor do Empréstimo]],0,0))</f>
        <v/>
      </c>
      <c r="L12" s="36" t="str">
        <f>IFERROR(FinanciamentoUniversitário[[#This Row],[Pagamento Programado]]*12,"")</f>
        <v/>
      </c>
    </row>
    <row r="13" spans="1:13" ht="15" x14ac:dyDescent="0.25">
      <c r="B13" s="5"/>
      <c r="C13" s="4"/>
      <c r="D13" s="38"/>
      <c r="E13" s="26"/>
      <c r="F13" s="39"/>
      <c r="G13" s="1"/>
      <c r="H13" s="9" t="str">
        <f>IF(AND(FinanciamentoUniversitário[[#This Row],[Data de Início]]&gt;0,FinanciamentoUniversitário[[#This Row],[Prazo (em Anos)]]&gt;0),EDATE(FinanciamentoUniversitário[[#This Row],[Data de Início]],FinanciamentoUniversitário[[#This Row],[Prazo (em Anos)]]*12),"")</f>
        <v/>
      </c>
      <c r="I13" s="35" t="str">
        <f ca="1">IFERROR(IF(AND(EmpréstimoComeçaHoje,COUNT(FinanciamentoUniversitário[[#This Row],[Valor do Empréstimo]:[Prazo (em Anos)]])=4,FinanciamentoUniversitário[[#This Row],[Data de Início]]&lt;=TODAY()),PMT(FinanciamentoUniversitário[[#This Row],[Anual
Taxa de Juros]]/12,FinanciamentoUniversitário[[#This Row],[Prazo (em Anos)]]*12,-FinanciamentoUniversitário[[#This Row],[Valor do Empréstimo]],0,0),""),0)</f>
        <v/>
      </c>
      <c r="J13" s="36" t="str">
        <f>IFERROR((FinanciamentoUniversitário[[#This Row],[Pagamento Programado]]*(FinanciamentoUniversitário[[#This Row],[Prazo (em Anos)]]*12))-FinanciamentoUniversitário[[#This Row],[Valor do Empréstimo]],"")</f>
        <v/>
      </c>
      <c r="K13" s="37" t="str">
        <f>IF(COUNTA(FinanciamentoUniversitário[[#This Row],[Valor do Empréstimo]:[Prazo (em Anos)]])&lt;&gt;4,"",PMT(FinanciamentoUniversitário[[#This Row],[Anual
Taxa de Juros]]/12,FinanciamentoUniversitário[[#This Row],[Prazo (em Anos)]]*12,-FinanciamentoUniversitário[[#This Row],[Valor do Empréstimo]],0,0))</f>
        <v/>
      </c>
      <c r="L13" s="36" t="str">
        <f>IFERROR(FinanciamentoUniversitário[[#This Row],[Pagamento Programado]]*12,"")</f>
        <v/>
      </c>
    </row>
    <row r="14" spans="1:13" ht="15" x14ac:dyDescent="0.25">
      <c r="B14" s="5"/>
      <c r="C14" s="4"/>
      <c r="D14" s="38"/>
      <c r="E14" s="26"/>
      <c r="F14" s="39"/>
      <c r="G14" s="1"/>
      <c r="H14" s="9" t="str">
        <f>IF(AND(FinanciamentoUniversitário[[#This Row],[Data de Início]]&gt;0,FinanciamentoUniversitário[[#This Row],[Prazo (em Anos)]]&gt;0),EDATE(FinanciamentoUniversitário[[#This Row],[Data de Início]],FinanciamentoUniversitário[[#This Row],[Prazo (em Anos)]]*12),"")</f>
        <v/>
      </c>
      <c r="I14" s="35" t="str">
        <f ca="1">IFERROR(IF(AND(EmpréstimoComeçaHoje,COUNT(FinanciamentoUniversitário[[#This Row],[Valor do Empréstimo]:[Prazo (em Anos)]])=4,FinanciamentoUniversitário[[#This Row],[Data de Início]]&lt;=TODAY()),PMT(FinanciamentoUniversitário[[#This Row],[Anual
Taxa de Juros]]/12,FinanciamentoUniversitário[[#This Row],[Prazo (em Anos)]]*12,-FinanciamentoUniversitário[[#This Row],[Valor do Empréstimo]],0,0),""),0)</f>
        <v/>
      </c>
      <c r="J14" s="36" t="str">
        <f>IFERROR((FinanciamentoUniversitário[[#This Row],[Pagamento Programado]]*(FinanciamentoUniversitário[[#This Row],[Prazo (em Anos)]]*12))-FinanciamentoUniversitário[[#This Row],[Valor do Empréstimo]],"")</f>
        <v/>
      </c>
      <c r="K14" s="37" t="str">
        <f>IF(COUNTA(FinanciamentoUniversitário[[#This Row],[Valor do Empréstimo]:[Prazo (em Anos)]])&lt;&gt;4,"",PMT(FinanciamentoUniversitário[[#This Row],[Anual
Taxa de Juros]]/12,FinanciamentoUniversitário[[#This Row],[Prazo (em Anos)]]*12,-FinanciamentoUniversitário[[#This Row],[Valor do Empréstimo]],0,0))</f>
        <v/>
      </c>
      <c r="L14" s="36" t="str">
        <f>IFERROR(FinanciamentoUniversitário[[#This Row],[Pagamento Programado]]*12,"")</f>
        <v/>
      </c>
    </row>
    <row r="15" spans="1:13" ht="15" x14ac:dyDescent="0.25">
      <c r="B15" s="5"/>
      <c r="C15" s="4"/>
      <c r="D15" s="38"/>
      <c r="E15" s="26"/>
      <c r="F15" s="39"/>
      <c r="G15" s="1"/>
      <c r="H15" s="9" t="str">
        <f>IF(AND(FinanciamentoUniversitário[[#This Row],[Data de Início]]&gt;0,FinanciamentoUniversitário[[#This Row],[Prazo (em Anos)]]&gt;0),EDATE(FinanciamentoUniversitário[[#This Row],[Data de Início]],FinanciamentoUniversitário[[#This Row],[Prazo (em Anos)]]*12),"")</f>
        <v/>
      </c>
      <c r="I15" s="35" t="str">
        <f ca="1">IFERROR(IF(AND(EmpréstimoComeçaHoje,COUNT(FinanciamentoUniversitário[[#This Row],[Valor do Empréstimo]:[Prazo (em Anos)]])=4,FinanciamentoUniversitário[[#This Row],[Data de Início]]&lt;=TODAY()),PMT(FinanciamentoUniversitário[[#This Row],[Anual
Taxa de Juros]]/12,FinanciamentoUniversitário[[#This Row],[Prazo (em Anos)]]*12,-FinanciamentoUniversitário[[#This Row],[Valor do Empréstimo]],0,0),""),0)</f>
        <v/>
      </c>
      <c r="J15" s="36" t="str">
        <f>IFERROR((FinanciamentoUniversitário[[#This Row],[Pagamento Programado]]*(FinanciamentoUniversitário[[#This Row],[Prazo (em Anos)]]*12))-FinanciamentoUniversitário[[#This Row],[Valor do Empréstimo]],"")</f>
        <v/>
      </c>
      <c r="K15" s="37" t="str">
        <f>IF(COUNTA(FinanciamentoUniversitário[[#This Row],[Valor do Empréstimo]:[Prazo (em Anos)]])&lt;&gt;4,"",PMT(FinanciamentoUniversitário[[#This Row],[Anual
Taxa de Juros]]/12,FinanciamentoUniversitário[[#This Row],[Prazo (em Anos)]]*12,-FinanciamentoUniversitário[[#This Row],[Valor do Empréstimo]],0,0))</f>
        <v/>
      </c>
      <c r="L15" s="36" t="str">
        <f>IFERROR(FinanciamentoUniversitário[[#This Row],[Pagamento Programado]]*12,"")</f>
        <v/>
      </c>
    </row>
    <row r="16" spans="1:13" ht="20.25" customHeight="1" x14ac:dyDescent="0.25">
      <c r="B16" s="16" t="s">
        <v>8</v>
      </c>
      <c r="C16" s="17"/>
      <c r="D16" s="28">
        <f>SUBTOTAL(109,FinanciamentoUniversitário[Valor do Empréstimo])</f>
        <v>18000</v>
      </c>
      <c r="E16" s="18"/>
      <c r="F16" s="23"/>
      <c r="G16" s="24"/>
      <c r="H16" s="25"/>
      <c r="I16" s="29">
        <f ca="1">SUBTOTAL(109,FinanciamentoUniversitário[Pagamento Mensal Atual])</f>
        <v>190.91792743033542</v>
      </c>
      <c r="J16" s="28">
        <f ca="1">SUBTOTAL(109,FinanciamentoUniversitário[Total
Juros])</f>
        <v>4910.1512916402517</v>
      </c>
      <c r="K16" s="30">
        <f ca="1">SUBTOTAL(109,FinanciamentoUniversitário[Pagamento Programado])</f>
        <v>190.91792743033542</v>
      </c>
      <c r="L16" s="28">
        <f ca="1">SUBTOTAL(109,FinanciamentoUniversitário[Anual
Pagamento])</f>
        <v>2291.015129164025</v>
      </c>
    </row>
    <row r="17" spans="2:12" ht="20.25" customHeight="1" x14ac:dyDescent="0.25">
      <c r="B17" s="11" t="s">
        <v>9</v>
      </c>
      <c r="C17" s="12"/>
      <c r="D17" s="31">
        <f>AVERAGE(FinanciamentoUniversitário[Valor do Empréstimo])</f>
        <v>9000</v>
      </c>
      <c r="E17" s="40">
        <f>AVERAGE(FinanciamentoUniversitário[Anual
Taxa de Juros])</f>
        <v>0.05</v>
      </c>
      <c r="F17" s="41"/>
      <c r="G17" s="41"/>
      <c r="H17" s="40"/>
      <c r="I17" s="32"/>
      <c r="J17" s="31">
        <f ca="1">AVERAGE(FinanciamentoUniversitário[Total
Juros])</f>
        <v>2455.0756458201258</v>
      </c>
      <c r="K17" s="33"/>
      <c r="L17" s="31">
        <f ca="1">AVERAGE(FinanciamentoUniversitário[Anual
Pagamento])</f>
        <v>1145.5075645820125</v>
      </c>
    </row>
    <row r="18" spans="2:12" s="19" customFormat="1" ht="23.25" customHeight="1" x14ac:dyDescent="0.25">
      <c r="B18" s="50" t="s">
        <v>10</v>
      </c>
      <c r="C18" s="50"/>
      <c r="D18" s="50"/>
      <c r="E18" s="50"/>
      <c r="F18" s="50"/>
      <c r="G18" s="50"/>
      <c r="H18" s="50"/>
      <c r="I18" s="50"/>
      <c r="J18" s="50"/>
      <c r="K18" s="50"/>
      <c r="L18" s="51">
        <f ca="1">FinanciamentoUniversitário[[#Totals],[Valor do Empréstimo]]+FinanciamentoUniversitário[[#Totals],[Total
Juros]]</f>
        <v>22910.15129164025</v>
      </c>
    </row>
    <row r="19" spans="2:12" s="19" customFormat="1" ht="23.25" customHeight="1" x14ac:dyDescent="0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2:12" ht="20.25" customHeight="1" x14ac:dyDescent="0.25">
      <c r="B20" s="52" t="s">
        <v>11</v>
      </c>
      <c r="C20" s="52"/>
      <c r="D20" s="52"/>
      <c r="E20" s="52"/>
      <c r="F20" s="52"/>
      <c r="G20" s="52"/>
      <c r="H20" s="52"/>
      <c r="I20" s="52"/>
      <c r="J20" s="52"/>
      <c r="K20" s="52"/>
      <c r="L20" s="51">
        <f>(SalárioAnualEstimado/12)</f>
        <v>4166.666666666667</v>
      </c>
    </row>
    <row r="21" spans="2:12" ht="20.25" customHeight="1" x14ac:dyDescent="0.2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1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Crie uma calculadora de empréstimo de faculdade nesta planilha. Insira os detalhes na tabela iniciando na célula B9 salário anual estimado na célula F2 e data para iniciar o retorno do empréstimo na célula K2." sqref="A1" xr:uid="{00000000-0002-0000-0000-000002000000}"/>
    <dataValidation allowBlank="1" showInputMessage="1" showErrorMessage="1" prompt="Insira o Salário Anual Estimado Após a Graduação nesta célula" sqref="F2:H2" xr:uid="{00000000-0002-0000-0000-000003000000}"/>
    <dataValidation allowBlank="1" showInputMessage="1" showErrorMessage="1" prompt="Insira o Salário Anual Estimado Após a Graduação na célula acima" sqref="F3:H3" xr:uid="{00000000-0002-0000-0000-000004000000}"/>
    <dataValidation allowBlank="1" showInputMessage="1" showErrorMessage="1" prompt="Insira a data para começar a pagar os empréstimos nesta célula" sqref="K2:L2" xr:uid="{00000000-0002-0000-0000-000005000000}"/>
    <dataValidation allowBlank="1" showInputMessage="1" showErrorMessage="1" prompt="Insira a data para começar a pagar os empréstimos na célula acima" sqref="K3:L3" xr:uid="{00000000-0002-0000-0000-000006000000}"/>
    <dataValidation allowBlank="1" showInputMessage="1" showErrorMessage="1" prompt="O pagamento mensal atual combinado é calculado na célula à direita automaticamente" sqref="B5:D5" xr:uid="{00000000-0002-0000-0000-000007000000}"/>
    <dataValidation allowBlank="1" showInputMessage="1" showErrorMessage="1" prompt="O pagamento mensal atual combinado é calculado nesta célula automaticamente" sqref="E5:G5" xr:uid="{00000000-0002-0000-0000-000008000000}"/>
    <dataValidation allowBlank="1" showInputMessage="1" showErrorMessage="1" prompt="A porcentagem de receita mensal atual é calculada automaticamente na célula à direita" sqref="B6:D6" xr:uid="{00000000-0002-0000-0000-000009000000}"/>
    <dataValidation allowBlank="1" showInputMessage="1" showErrorMessage="1" prompt="A porcentagem de receita mensal atual é calculada automaticamente nesta célula" sqref="E6:G6" xr:uid="{00000000-0002-0000-0000-00000A000000}"/>
    <dataValidation allowBlank="1" showInputMessage="1" showErrorMessage="1" prompt="O pagamento mensal agendado combinado é calculado na célula à direita automaticamente" sqref="H5:K5" xr:uid="{00000000-0002-0000-0000-00000B000000}"/>
    <dataValidation allowBlank="1" showInputMessage="1" showErrorMessage="1" prompt="O pagamento mensal agendado combinado é calculado nesta célula automática" sqref="L5" xr:uid="{00000000-0002-0000-0000-00000C000000}"/>
    <dataValidation allowBlank="1" showInputMessage="1" showErrorMessage="1" prompt="A porcentagem de receita mensal agendada é calculada automaticamente na célula à direita" sqref="H6:K6" xr:uid="{00000000-0002-0000-0000-00000D000000}"/>
    <dataValidation allowBlank="1" showInputMessage="1" showErrorMessage="1" prompt="A porcentagem de receita mensal agendada é calculada automaticamente nesta célula" sqref="L6" xr:uid="{00000000-0002-0000-0000-00000E000000}"/>
    <dataValidation allowBlank="1" showInputMessage="1" showErrorMessage="1" prompt="Inserir detalhes de empréstimo geral em colunas da tabela abaixo" sqref="B8:E8" xr:uid="{00000000-0002-0000-0000-00000F000000}"/>
    <dataValidation allowBlank="1" showInputMessage="1" showErrorMessage="1" prompt="Insira o número do empréstimo na coluna sob este cabeçalho" sqref="B9" xr:uid="{00000000-0002-0000-0000-000010000000}"/>
    <dataValidation allowBlank="1" showInputMessage="1" showErrorMessage="1" prompt="Insira a data do credor sob este cabeçalho" sqref="C9" xr:uid="{00000000-0002-0000-0000-000011000000}"/>
    <dataValidation allowBlank="1" showInputMessage="1" showErrorMessage="1" prompt="Insira o Valor do empréstimo nesta coluna sob este cabeçalho" sqref="D9" xr:uid="{00000000-0002-0000-0000-000012000000}"/>
    <dataValidation allowBlank="1" showInputMessage="1" showErrorMessage="1" prompt="Insira a taxa de juros anual na coluna sob este cabeçalho" sqref="E9" xr:uid="{00000000-0002-0000-0000-000013000000}"/>
    <dataValidation allowBlank="1" showInputMessage="1" showErrorMessage="1" prompt="Insira dados de pagamento de empréstimo nas colunas da tabela abaixo" sqref="F8:H8" xr:uid="{00000000-0002-0000-0000-000014000000}"/>
    <dataValidation allowBlank="1" showInputMessage="1" showErrorMessage="1" prompt="Insira a data de início na coluna sob este cabeçalho." sqref="F9" xr:uid="{00000000-0002-0000-0000-000015000000}"/>
    <dataValidation allowBlank="1" showInputMessage="1" showErrorMessage="1" prompt="Insira o comprimento em anos na coluna abaixo deste cabeçalho." sqref="G9" xr:uid="{00000000-0002-0000-0000-000016000000}"/>
    <dataValidation allowBlank="1" showInputMessage="1" showErrorMessage="1" prompt="O número da data final é atualizado automaticamente nesta coluna abaixo deste título" sqref="H9" xr:uid="{00000000-0002-0000-0000-000017000000}"/>
    <dataValidation allowBlank="1" showInputMessage="1" showErrorMessage="1" prompt="Detalhes de pagamento são automaticamente calculado em colunas da tabela abaixo" sqref="I8:L8" xr:uid="{00000000-0002-0000-0000-000018000000}"/>
    <dataValidation allowBlank="1" showInputMessage="1" showErrorMessage="1" prompt="O pagamento atual mensal é calculado automaticamente na coluna sob este cabeçalho" sqref="I9" xr:uid="{00000000-0002-0000-0000-000019000000}"/>
    <dataValidation allowBlank="1" showInputMessage="1" showErrorMessage="1" prompt="O valor total é calculado automaticamente nesta coluna nesse título." sqref="J9" xr:uid="{00000000-0002-0000-0000-00001A000000}"/>
    <dataValidation allowBlank="1" showInputMessage="1" showErrorMessage="1" prompt="O total de pagamento agendado é calculado automaticamente na coluna abaixo deste título" sqref="K9" xr:uid="{00000000-0002-0000-0000-00001B000000}"/>
    <dataValidation allowBlank="1" showInputMessage="1" showErrorMessage="1" prompt="O Pagamento Anual é autocalculado nesta coluna abaixo. As médias são calculadas automaticamente abaixo da tabela nesta coluna" sqref="L9" xr:uid="{00000000-0002-0000-0000-00001C000000}"/>
    <dataValidation allowBlank="1" showInputMessage="1" showErrorMessage="1" prompt="Médias de valor do empréstimo, taxa de juros anual, o valor Total de juros e o pagamento anual são calculados automaticamente, e o pagamento agendado no gráfico está atualizado nas células à direita" sqref="B17" xr:uid="{00000000-0002-0000-0000-00001D000000}"/>
    <dataValidation allowBlank="1" showInputMessage="1" showErrorMessage="1" prompt="O Valor médio de empréstimo é calculado automaticamente nesta célula" sqref="D17" xr:uid="{00000000-0002-0000-0000-00001E000000}"/>
    <dataValidation allowBlank="1" showInputMessage="1" showErrorMessage="1" prompt="Taxa de juros anual média é calculada nesta célula automática" sqref="E17" xr:uid="{00000000-0002-0000-0000-00001F000000}"/>
    <dataValidation allowBlank="1" showInputMessage="1" showErrorMessage="1" prompt="Valor médio do Total de juros é calculado automaticamente nesta célula" sqref="J17" xr:uid="{00000000-0002-0000-0000-000020000000}"/>
    <dataValidation allowBlank="1" showInputMessage="1" showErrorMessage="1" prompt="O gráfico de pagamento agendado padrão é automaticamente atualizado nesta célula" sqref="K17" xr:uid="{00000000-0002-0000-0000-000021000000}"/>
    <dataValidation allowBlank="1" showInputMessage="1" showErrorMessage="1" prompt="O valor médio do pagamento anual é calculado automaticamente nesta célula, e o retorno do empréstimo consolidado total e o rendimento mensal estimado após a graduação nas células abaixo" sqref="L17" xr:uid="{00000000-0002-0000-0000-000022000000}"/>
    <dataValidation allowBlank="1" showInputMessage="1" showErrorMessage="1" prompt="Retorno de empréstimo consolidado total é calculado na célula à direita automaticamente" sqref="B18:K19" xr:uid="{00000000-0002-0000-0000-000023000000}"/>
    <dataValidation allowBlank="1" showInputMessage="1" showErrorMessage="1" prompt="Retorno de empréstimo consolidado total é calculado nesta célula automática" sqref="L18:L19" xr:uid="{00000000-0002-0000-0000-000024000000}"/>
    <dataValidation allowBlank="1" showInputMessage="1" showErrorMessage="1" prompt="A receita mensal estimada após a graduação é calculada na célula à direita automaticamente" sqref="B20:K21" xr:uid="{00000000-0002-0000-0000-000025000000}"/>
    <dataValidation allowBlank="1" showInputMessage="1" showErrorMessage="1" prompt="A receita mensal estimada após a graduação é calculada nesta célula automática" sqref="L20:L21" xr:uid="{00000000-0002-0000-0000-000026000000}"/>
    <dataValidation allowBlank="1" showInputMessage="1" showErrorMessage="1" prompt="O título desta planilha está nessa célula e a dica está na célula B4. Médias, retorno consolidado do empréstimo, e receita mensal estimada são calculados abaixo da tabela" sqref="B2:C2" xr:uid="{00000000-0002-0000-0000-000027000000}"/>
    <dataValidation allowBlank="1" showInputMessage="1" showErrorMessage="1" prompt="Combinados atuais, pagamentos mensais agendados e porcentagem de receita mensal atual e agendada são automaticamente calculados nas células L6, E6, L5 e E5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'Simulador de Empréstimo'!K10:K15</xm:f>
              <xm:sqref>K17</xm:sqref>
            </x14:sparkline>
            <x14:sparkline>
              <xm:f>'Simulador de Empréstimo'!I10:I15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Simulador de Empréstimo</vt:lpstr>
      <vt:lpstr>InícioPagamentoEmpréstimo</vt:lpstr>
      <vt:lpstr>PagamentoEmpréstimoConsolidado</vt:lpstr>
      <vt:lpstr>PagamentoMensalCombinado</vt:lpstr>
      <vt:lpstr>SalárioAnualEstimado</vt:lpstr>
      <vt:lpstr>SalárioMensalEstimado</vt:lpstr>
      <vt:lpstr>'Simulador de Empréstimo'!Titulos_de_impressao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2019-05-23T02:15:49Z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