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15"/>
  <workbookPr codeName="ThisWorkbook"/>
  <mc:AlternateContent xmlns:mc="http://schemas.openxmlformats.org/markup-compatibility/2006">
    <mc:Choice Requires="x15">
      <x15ac:absPath xmlns:x15ac="http://schemas.microsoft.com/office/spreadsheetml/2010/11/ac" url="C:\Users\admin\Desktop\Nova pasta\"/>
    </mc:Choice>
  </mc:AlternateContent>
  <xr:revisionPtr revIDLastSave="0" documentId="13_ncr:1_{77E4559B-71D0-44A1-A610-AD3683336BCF}" xr6:coauthVersionLast="43" xr6:coauthVersionMax="43" xr10:uidLastSave="{00000000-0000-0000-0000-000000000000}"/>
  <bookViews>
    <workbookView xWindow="-120" yWindow="-120" windowWidth="28830" windowHeight="16125" tabRatio="926" xr2:uid="{00000000-000D-0000-FFFF-FFFF00000000}"/>
  </bookViews>
  <sheets>
    <sheet name="Controlador de peso" sheetId="8" r:id="rId1"/>
    <sheet name="Controlador de cintura" sheetId="9" r:id="rId2"/>
    <sheet name="Controlador de bíceps" sheetId="10" r:id="rId3"/>
    <sheet name="Controlador de quadril" sheetId="7" r:id="rId4"/>
    <sheet name="Controlador de coxa" sheetId="6" r:id="rId5"/>
    <sheet name="Registro de Atividades" sheetId="2" r:id="rId6"/>
    <sheet name="Registro de Alimentação" sheetId="3" r:id="rId7"/>
  </sheets>
  <definedNames>
    <definedName name="Altura" localSheetId="0">'Controlador de peso'!$C$6</definedName>
    <definedName name="AlturaIMC" localSheetId="0">'Controlador de peso'!$C$6*'Controlador de peso'!$C$6</definedName>
    <definedName name="Categoria1">'Registro de Atividades'!$B$4</definedName>
    <definedName name="Categoria2">'Registro de Atividades'!$B$5</definedName>
    <definedName name="Categoria3">'Registro de Atividades'!$B$6</definedName>
    <definedName name="Categoria4">'Registro de Atividades'!$B$7</definedName>
    <definedName name="Categoria5">'Registro de Atividades'!$B$8</definedName>
    <definedName name="EtiquetadePeso" localSheetId="0">'Controlador de peso'!$B$12</definedName>
    <definedName name="EtiquetadoObjetivo1" localSheetId="0">'Controlador de peso'!$B$13</definedName>
    <definedName name="EtiquetadoObjetivo2" localSheetId="0">'Controlador de peso'!$B$14</definedName>
    <definedName name="EtiquetadoObjetivo3" localSheetId="0">'Controlador de peso'!$B$15</definedName>
    <definedName name="EtiquetadoObjetivo4" localSheetId="0">'Controlador de peso'!$B$16</definedName>
    <definedName name="IMC">IF('Controlador de peso'!$C$7="Imperial",PesoIMC*703,PesoIMC)</definedName>
    <definedName name="Objetivo1" localSheetId="0">'Controlador de peso'!$D$13</definedName>
    <definedName name="Objetivo2" localSheetId="0">'Controlador de peso'!$D$14</definedName>
    <definedName name="Objetivo3" localSheetId="0">'Controlador de peso'!$D$15</definedName>
    <definedName name="Objetivo4" localSheetId="0">'Controlador de peso'!$D$16</definedName>
    <definedName name="ObjetivoPeso" localSheetId="0">'Controlador de peso'!$D$12</definedName>
    <definedName name="OutroTotal" localSheetId="2">'Controlador de bíceps'!TotalGeral-SUM('Registro de Atividades'!$C$4:$C$7)</definedName>
    <definedName name="OutroTotal" localSheetId="1">'Controlador de cintura'!TotalGeral-SUM('Registro de Atividades'!$C$4:$C$7)</definedName>
    <definedName name="OutroTotal" localSheetId="4">'Controlador de coxa'!TotalGeral-SUM('Registro de Atividades'!$C$4:$C$7)</definedName>
    <definedName name="OutroTotal" localSheetId="0">'Controlador de peso'!TotalGeral-SUM('Registro de Atividades'!$C$4:$C$7)</definedName>
    <definedName name="OutroTotal" localSheetId="3">'Controlador de quadril'!TotalGeral-SUM('Registro de Atividades'!$C$4:$C$7)</definedName>
    <definedName name="OutroTotal">TotalGeral-SUM('Registro de Atividades'!$C$4:$C$7)</definedName>
    <definedName name="PesoAtual" localSheetId="0">'Controlador de peso'!$C$12</definedName>
    <definedName name="PesoIMC">'Controlador de peso'!PesoAtual/'Controlador de peso'!AlturaIMC</definedName>
    <definedName name="PesquisadeData">'Registro de Alimentação'!$D$5</definedName>
    <definedName name="Sexo" localSheetId="0">'Controlador de peso'!$C$4</definedName>
    <definedName name="_xlnm.Print_Titles" localSheetId="2">'Controlador de bíceps'!$3:$4</definedName>
    <definedName name="_xlnm.Print_Titles" localSheetId="1">'Controlador de cintura'!$3:$4</definedName>
    <definedName name="_xlnm.Print_Titles" localSheetId="4">'Controlador de coxa'!$3:$4</definedName>
    <definedName name="_xlnm.Print_Titles" localSheetId="0">'Controlador de peso'!$18:$19</definedName>
    <definedName name="_xlnm.Print_Titles" localSheetId="3">'Controlador de quadril'!$3:$4</definedName>
    <definedName name="_xlnm.Print_Titles" localSheetId="6">'Registro de Alimentação'!$7:$7</definedName>
    <definedName name="_xlnm.Print_Titles" localSheetId="5">'Registro de Atividades'!$10:$10</definedName>
    <definedName name="TotalGeral" localSheetId="2">SUM(RegistrodeAtividades[DISTÂNCIA])</definedName>
    <definedName name="TotalGeral" localSheetId="1">SUM(RegistrodeAtividades[DISTÂNCIA])</definedName>
    <definedName name="TotalGeral" localSheetId="4">SUM(RegistrodeAtividades[DISTÂNCIA])</definedName>
    <definedName name="TotalGeral" localSheetId="0">SUM(RegistrodeAtividades[DISTÂNCIA])</definedName>
    <definedName name="TotalGeral" localSheetId="3">SUM(RegistrodeAtividades[DISTÂNCIA])</definedName>
    <definedName name="TotalGeral">SUM(RegistrodeAtividades[DISTÂNCIA])</definedName>
    <definedName name="TudoCompleto">AND('Controlador de peso'!$C$6&gt;0,'Controlador de peso'!$C$12&gt;0)</definedName>
    <definedName name="UnidadedeMedida" localSheetId="0">'Controlador de peso'!$C$7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8" l="1"/>
  <c r="E3" i="8"/>
  <c r="B18" i="8"/>
  <c r="B3" i="9"/>
  <c r="B3" i="10"/>
  <c r="B3" i="7"/>
  <c r="B3" i="6"/>
  <c r="C8" i="8" l="1"/>
  <c r="B9" i="8"/>
  <c r="B9" i="10" l="1"/>
  <c r="B8" i="10"/>
  <c r="B7" i="10"/>
  <c r="B6" i="10"/>
  <c r="B5" i="10"/>
  <c r="B8" i="9"/>
  <c r="B7" i="9"/>
  <c r="B6" i="9"/>
  <c r="B5" i="9"/>
  <c r="B25" i="8"/>
  <c r="B24" i="8"/>
  <c r="B23" i="8"/>
  <c r="B22" i="8"/>
  <c r="B21" i="8"/>
  <c r="B20" i="8"/>
  <c r="B7" i="7" l="1"/>
  <c r="B6" i="7"/>
  <c r="B5" i="7"/>
  <c r="B11" i="6"/>
  <c r="B10" i="6"/>
  <c r="B9" i="6"/>
  <c r="B8" i="6"/>
  <c r="B7" i="6"/>
  <c r="B6" i="6"/>
  <c r="B5" i="6"/>
  <c r="B18" i="3" l="1"/>
  <c r="B17" i="3"/>
  <c r="B16" i="3"/>
  <c r="B15" i="3"/>
  <c r="B14" i="3"/>
  <c r="B13" i="3"/>
  <c r="B12" i="3"/>
  <c r="B11" i="3"/>
  <c r="B10" i="3"/>
  <c r="B9" i="3"/>
  <c r="B8" i="3"/>
  <c r="B15" i="2"/>
  <c r="B14" i="2"/>
  <c r="B13" i="2"/>
  <c r="B12" i="2"/>
  <c r="B11" i="2"/>
  <c r="C8" i="2" l="1"/>
  <c r="F3" i="3" l="1"/>
  <c r="G3" i="3"/>
  <c r="H3" i="3"/>
  <c r="I3" i="3"/>
  <c r="J3" i="3"/>
  <c r="K3" i="3"/>
  <c r="L3" i="3"/>
  <c r="E3" i="3"/>
  <c r="F5" i="3"/>
  <c r="G5" i="3"/>
  <c r="H5" i="3"/>
  <c r="I5" i="3"/>
  <c r="J5" i="3"/>
  <c r="K5" i="3"/>
  <c r="L5" i="3"/>
  <c r="E5" i="3"/>
  <c r="D5" i="3" s="1"/>
  <c r="C4" i="2"/>
  <c r="C5" i="2"/>
  <c r="C6" i="2"/>
  <c r="C7" i="2"/>
</calcChain>
</file>

<file path=xl/sharedStrings.xml><?xml version="1.0" encoding="utf-8"?>
<sst xmlns="http://schemas.openxmlformats.org/spreadsheetml/2006/main" count="110" uniqueCount="72">
  <si>
    <t>PLANO DE FITNESS</t>
  </si>
  <si>
    <t>SOBRE MIM:</t>
  </si>
  <si>
    <t>Sexo:</t>
  </si>
  <si>
    <t>Idade:</t>
  </si>
  <si>
    <t>Altura:</t>
  </si>
  <si>
    <t>Unidade:</t>
  </si>
  <si>
    <t>IMC:</t>
  </si>
  <si>
    <t>Tipo</t>
  </si>
  <si>
    <t>Peso</t>
  </si>
  <si>
    <t>Cintura</t>
  </si>
  <si>
    <t>Bíceps</t>
  </si>
  <si>
    <t>Quadril</t>
  </si>
  <si>
    <t>Coxa</t>
  </si>
  <si>
    <t>Data</t>
  </si>
  <si>
    <t>Feminino</t>
  </si>
  <si>
    <t>Imperial</t>
  </si>
  <si>
    <t>Atual</t>
  </si>
  <si>
    <t>Tempo</t>
  </si>
  <si>
    <t>Objetivo</t>
  </si>
  <si>
    <t>Gráfico de linhas acompanhando o progresso de cada estatística inicial, incluindo quadril, cintura, coxa e bíceps, nesta célula.</t>
  </si>
  <si>
    <t>Gráfico de áreas acompanhando o andamento do peso nesta célula.</t>
  </si>
  <si>
    <t>Silhueta da pessoa em várias posições de exercício nesta célula.</t>
  </si>
  <si>
    <t>Tamanho</t>
  </si>
  <si>
    <t>REGISTRO DE ATIVIDADES</t>
  </si>
  <si>
    <t>ATIVIDADES</t>
  </si>
  <si>
    <t>Andar de bicicleta</t>
  </si>
  <si>
    <t>Correr</t>
  </si>
  <si>
    <t>Caminhar</t>
  </si>
  <si>
    <t>Nadar</t>
  </si>
  <si>
    <t>Outros</t>
  </si>
  <si>
    <t>DATA</t>
  </si>
  <si>
    <t>TOTAL</t>
  </si>
  <si>
    <t>ATIVIDADE</t>
  </si>
  <si>
    <t>UNIDADE</t>
  </si>
  <si>
    <t>Etapas</t>
  </si>
  <si>
    <t>Metros</t>
  </si>
  <si>
    <t>HORA DE INÍCIO</t>
  </si>
  <si>
    <t>DURAÇÃO</t>
  </si>
  <si>
    <t>DISTÂNCIA</t>
  </si>
  <si>
    <t>CALORIAS</t>
  </si>
  <si>
    <t>OBSERVAÇÃO</t>
  </si>
  <si>
    <t>Quente e Úmido</t>
  </si>
  <si>
    <t xml:space="preserve">       </t>
  </si>
  <si>
    <t>REGISTRO DE ALIMENTAÇÃO</t>
  </si>
  <si>
    <t>MINHAS METAS DE ALIMENTAÇÃO</t>
  </si>
  <si>
    <t>REFEIÇÃO</t>
  </si>
  <si>
    <t>Café da manhã</t>
  </si>
  <si>
    <t>Lanche</t>
  </si>
  <si>
    <t>Almoço</t>
  </si>
  <si>
    <t>Jantar</t>
  </si>
  <si>
    <t xml:space="preserve">Ingestão Diária: </t>
  </si>
  <si>
    <t>ALIMENTO</t>
  </si>
  <si>
    <t>Iogurte grego</t>
  </si>
  <si>
    <t>Maçã</t>
  </si>
  <si>
    <t>Wrap de alface e manga</t>
  </si>
  <si>
    <t>Tacos de camarão (2)</t>
  </si>
  <si>
    <t>Nozes cruas</t>
  </si>
  <si>
    <t>Aveia triturada</t>
  </si>
  <si>
    <t>Laranja</t>
  </si>
  <si>
    <t>Abobrinha com molho pesto</t>
  </si>
  <si>
    <t>Bacalhau assado</t>
  </si>
  <si>
    <t>Vegetais mistos grelhados</t>
  </si>
  <si>
    <t>Sundae</t>
  </si>
  <si>
    <t>GORDURA</t>
  </si>
  <si>
    <t>COLESTEROL</t>
  </si>
  <si>
    <t>SÓDIO</t>
  </si>
  <si>
    <t>CARBOIDRATOS</t>
  </si>
  <si>
    <t>PROTEÍNA</t>
  </si>
  <si>
    <t>AÇÚCAR</t>
  </si>
  <si>
    <t>FIBRA</t>
  </si>
  <si>
    <t>ESTATÍSTICAS INICIAIS:</t>
  </si>
  <si>
    <t>Milhas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</si>
</sst>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
    <numFmt numFmtId="169" formatCode="h:mm;@"/>
  </numFmts>
  <fonts count="24" x14ac:knownFonts="1">
    <font>
      <sz val="11"/>
      <color theme="3"/>
      <name val="Calibri"/>
      <family val="2"/>
      <scheme val="minor"/>
    </font>
    <font>
      <sz val="11"/>
      <color theme="1"/>
      <name val="Calibri"/>
      <family val="2"/>
      <scheme val="minor"/>
    </font>
    <font>
      <b/>
      <sz val="11"/>
      <color theme="1"/>
      <name val="Calibri"/>
      <family val="2"/>
      <scheme val="minor"/>
    </font>
    <font>
      <sz val="10"/>
      <color theme="3"/>
      <name val="Calibri"/>
      <family val="2"/>
      <scheme val="minor"/>
    </font>
    <font>
      <sz val="11"/>
      <color theme="0"/>
      <name val="Calibri"/>
      <family val="2"/>
      <scheme val="minor"/>
    </font>
    <font>
      <b/>
      <sz val="13"/>
      <color theme="3"/>
      <name val="Calibri"/>
      <family val="2"/>
      <scheme val="minor"/>
    </font>
    <font>
      <b/>
      <sz val="12"/>
      <color theme="0"/>
      <name val="Calibri"/>
      <family val="2"/>
      <scheme val="major"/>
    </font>
    <font>
      <b/>
      <sz val="36"/>
      <color theme="4"/>
      <name val="Calibri"/>
      <family val="2"/>
      <scheme val="major"/>
    </font>
    <font>
      <sz val="11"/>
      <color theme="3"/>
      <name val="Calibri"/>
      <family val="2"/>
      <scheme val="minor"/>
    </font>
    <font>
      <sz val="11"/>
      <color theme="4" tint="-0.249977111117893"/>
      <name val="Calibri"/>
      <family val="2"/>
      <scheme val="minor"/>
    </font>
    <font>
      <b/>
      <sz val="11"/>
      <color theme="3"/>
      <name val="Calibri"/>
      <family val="2"/>
      <scheme val="minor"/>
    </font>
    <font>
      <b/>
      <sz val="11"/>
      <color theme="0"/>
      <name val="Calibri"/>
      <family val="2"/>
      <scheme val="minor"/>
    </font>
    <font>
      <i/>
      <sz val="11"/>
      <color theme="1" tint="0.34998626667073579"/>
      <name val="Calibri"/>
      <family val="2"/>
      <scheme val="minor"/>
    </font>
    <font>
      <b/>
      <sz val="36"/>
      <color theme="4" tint="-0.24994659260841701"/>
      <name val="Calibri"/>
      <family val="2"/>
      <scheme val="major"/>
    </font>
    <font>
      <sz val="11"/>
      <color theme="4" tint="-0.499984740745262"/>
      <name val="Calibri"/>
      <family val="2"/>
      <scheme val="minor"/>
    </font>
    <font>
      <b/>
      <sz val="36"/>
      <color theme="0"/>
      <name val="Calibri"/>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s>
  <fills count="3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249946592608417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13" fillId="0" borderId="0" applyNumberFormat="0" applyFill="0" applyBorder="0" applyAlignment="0" applyProtection="0"/>
    <xf numFmtId="0" fontId="6" fillId="3" borderId="0" applyNumberFormat="0" applyProtection="0">
      <alignment horizontal="left" vertical="center" indent="1"/>
    </xf>
    <xf numFmtId="0" fontId="5" fillId="0" borderId="0" applyNumberFormat="0" applyFill="0" applyBorder="0" applyAlignment="0" applyProtection="0"/>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2" applyNumberFormat="0" applyFill="0" applyAlignment="0" applyProtection="0"/>
    <xf numFmtId="0" fontId="8" fillId="4" borderId="1"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3" applyNumberFormat="0" applyAlignment="0" applyProtection="0"/>
    <xf numFmtId="0" fontId="20" fillId="9" borderId="4" applyNumberFormat="0" applyAlignment="0" applyProtection="0"/>
    <xf numFmtId="0" fontId="21" fillId="9" borderId="3" applyNumberFormat="0" applyAlignment="0" applyProtection="0"/>
    <xf numFmtId="0" fontId="22" fillId="0" borderId="5" applyNumberFormat="0" applyFill="0" applyAlignment="0" applyProtection="0"/>
    <xf numFmtId="0" fontId="11" fillId="10" borderId="6" applyNumberFormat="0" applyAlignment="0" applyProtection="0"/>
    <xf numFmtId="0" fontId="23" fillId="0" borderId="0" applyNumberFormat="0" applyFill="0" applyBorder="0" applyAlignment="0" applyProtection="0"/>
    <xf numFmtId="0" fontId="2" fillId="0" borderId="7"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56">
    <xf numFmtId="0" fontId="0" fillId="0" borderId="0" xfId="0">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lignment vertical="center" wrapText="1"/>
    </xf>
    <xf numFmtId="0" fontId="3" fillId="2" borderId="0" xfId="0" applyFont="1" applyFill="1">
      <alignment vertical="center" wrapText="1"/>
    </xf>
    <xf numFmtId="0" fontId="0" fillId="0" borderId="0" xfId="0">
      <alignment vertical="center" wrapText="1"/>
    </xf>
    <xf numFmtId="0" fontId="0" fillId="0" borderId="0" xfId="0">
      <alignment vertical="center" wrapText="1"/>
    </xf>
    <xf numFmtId="14" fontId="0" fillId="0" borderId="0" xfId="0" applyNumberFormat="1">
      <alignment vertical="center" wrapText="1"/>
    </xf>
    <xf numFmtId="168" fontId="0" fillId="0" borderId="0" xfId="0" applyNumberFormat="1">
      <alignment vertical="center" wrapText="1"/>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vertical="center" indent="1"/>
    </xf>
    <xf numFmtId="0" fontId="0" fillId="0" borderId="0" xfId="0" applyNumberFormat="1" applyFont="1" applyFill="1" applyBorder="1" applyAlignment="1">
      <alignment horizontal="right" vertical="center" indent="1"/>
    </xf>
    <xf numFmtId="0" fontId="0" fillId="0" borderId="0" xfId="0" applyAlignment="1">
      <alignment horizontal="left"/>
    </xf>
    <xf numFmtId="0" fontId="0" fillId="0" borderId="0" xfId="0" applyFont="1" applyFill="1" applyBorder="1" applyAlignment="1"/>
    <xf numFmtId="2" fontId="0" fillId="0" borderId="0" xfId="0" applyNumberFormat="1" applyAlignment="1">
      <alignment horizontal="left"/>
    </xf>
    <xf numFmtId="0" fontId="0" fillId="0" borderId="0" xfId="0" applyAlignment="1">
      <alignment horizontal="left" indent="1"/>
    </xf>
    <xf numFmtId="0" fontId="2" fillId="0" borderId="0" xfId="0" applyFont="1" applyAlignment="1">
      <alignment horizontal="left" vertical="center" indent="1"/>
    </xf>
    <xf numFmtId="0" fontId="0" fillId="0" borderId="0" xfId="0" applyFont="1" applyBorder="1" applyAlignment="1">
      <alignment horizontal="left" vertical="center" indent="2"/>
    </xf>
    <xf numFmtId="0" fontId="0" fillId="0" borderId="0" xfId="0" applyFont="1" applyBorder="1">
      <alignment vertical="center" wrapText="1"/>
    </xf>
    <xf numFmtId="14" fontId="0" fillId="0" borderId="0" xfId="0" applyNumberFormat="1" applyFont="1" applyBorder="1" applyAlignment="1">
      <alignment horizontal="right" vertical="center" indent="1"/>
    </xf>
    <xf numFmtId="0" fontId="0" fillId="0" borderId="0" xfId="0" applyFont="1" applyBorder="1" applyAlignment="1">
      <alignment vertical="center"/>
    </xf>
    <xf numFmtId="0" fontId="0" fillId="0" borderId="0" xfId="0" applyFont="1" applyBorder="1" applyAlignment="1">
      <alignment horizontal="center" vertical="center"/>
    </xf>
    <xf numFmtId="0" fontId="9" fillId="0" borderId="0" xfId="0" applyFont="1" applyAlignment="1">
      <alignment horizontal="center" vertical="center"/>
    </xf>
    <xf numFmtId="168" fontId="9" fillId="0" borderId="0" xfId="0" applyNumberFormat="1" applyFont="1" applyAlignment="1">
      <alignment horizontal="center" vertical="center"/>
    </xf>
    <xf numFmtId="0" fontId="6" fillId="3" borderId="0" xfId="2">
      <alignment horizontal="left" vertical="center" indent="1"/>
    </xf>
    <xf numFmtId="0" fontId="13" fillId="0" borderId="0" xfId="1" applyAlignment="1">
      <alignment vertical="center"/>
    </xf>
    <xf numFmtId="0" fontId="0" fillId="0" borderId="0" xfId="0" applyFont="1" applyAlignment="1">
      <alignment horizontal="left" vertical="center" indent="13"/>
    </xf>
    <xf numFmtId="0" fontId="6" fillId="3" borderId="0" xfId="2" applyAlignment="1">
      <alignment horizontal="left" vertical="center"/>
    </xf>
    <xf numFmtId="0" fontId="6" fillId="3" borderId="0" xfId="2" applyAlignment="1">
      <alignment horizontal="center" vertical="center"/>
    </xf>
    <xf numFmtId="0" fontId="13" fillId="0" borderId="0" xfId="1" applyAlignment="1">
      <alignment vertical="center"/>
    </xf>
    <xf numFmtId="14" fontId="0" fillId="0" borderId="0" xfId="0" applyNumberFormat="1" applyFont="1">
      <alignment vertical="center" wrapText="1"/>
    </xf>
    <xf numFmtId="168" fontId="0" fillId="0" borderId="0" xfId="0" applyNumberFormat="1" applyFont="1">
      <alignment vertical="center" wrapText="1"/>
    </xf>
    <xf numFmtId="0" fontId="0" fillId="0" borderId="0" xfId="0" applyFont="1">
      <alignment vertical="center" wrapText="1"/>
    </xf>
    <xf numFmtId="0" fontId="11" fillId="3" borderId="0" xfId="0" applyFont="1" applyFill="1" applyBorder="1" applyAlignment="1">
      <alignment horizontal="center" vertical="center"/>
    </xf>
    <xf numFmtId="0" fontId="8" fillId="0" borderId="0" xfId="0" applyFont="1" applyAlignment="1">
      <alignment horizontal="left" vertical="center" indent="2"/>
    </xf>
    <xf numFmtId="169" fontId="0" fillId="0" borderId="0" xfId="0" applyNumberFormat="1">
      <alignment vertical="center" wrapText="1"/>
    </xf>
    <xf numFmtId="169" fontId="0" fillId="0" borderId="0" xfId="0" applyNumberFormat="1" applyFont="1">
      <alignment vertical="center" wrapText="1"/>
    </xf>
    <xf numFmtId="0" fontId="14" fillId="0" borderId="0" xfId="0" applyNumberFormat="1" applyFont="1" applyAlignment="1">
      <alignment horizontal="left" vertical="center" indent="13"/>
    </xf>
    <xf numFmtId="0" fontId="3" fillId="2" borderId="0" xfId="0" applyNumberFormat="1" applyFont="1" applyFill="1">
      <alignment vertical="center" wrapText="1"/>
    </xf>
    <xf numFmtId="0" fontId="4" fillId="0" borderId="0" xfId="0" applyFont="1">
      <alignment vertical="center" wrapText="1"/>
    </xf>
    <xf numFmtId="0" fontId="5" fillId="0" borderId="0" xfId="3" applyFill="1" applyAlignment="1">
      <alignment horizontal="left"/>
    </xf>
    <xf numFmtId="0" fontId="7" fillId="0" borderId="0" xfId="1" applyFont="1" applyAlignment="1">
      <alignment vertical="center"/>
    </xf>
    <xf numFmtId="0" fontId="6" fillId="3" borderId="0" xfId="2">
      <alignment horizontal="left" vertical="center" indent="1"/>
    </xf>
    <xf numFmtId="0" fontId="0" fillId="0" borderId="0" xfId="0" applyAlignment="1">
      <alignment horizontal="center" vertical="center" wrapText="1"/>
    </xf>
    <xf numFmtId="0" fontId="13" fillId="2" borderId="0" xfId="1" applyFill="1" applyAlignment="1">
      <alignment vertical="center"/>
    </xf>
    <xf numFmtId="0" fontId="6" fillId="3" borderId="0" xfId="2" applyAlignment="1">
      <alignment horizontal="left" vertical="center" indent="1"/>
    </xf>
    <xf numFmtId="0" fontId="13" fillId="0" borderId="0" xfId="1" applyAlignment="1">
      <alignment vertical="center" wrapText="1"/>
    </xf>
    <xf numFmtId="0" fontId="15" fillId="0" borderId="0" xfId="1" applyFont="1" applyAlignment="1">
      <alignment vertical="center"/>
    </xf>
    <xf numFmtId="14" fontId="0" fillId="0" borderId="0" xfId="0" applyNumberFormat="1" applyFont="1" applyAlignment="1">
      <alignment horizontal="right" vertical="center" wrapText="1" indent="2"/>
    </xf>
    <xf numFmtId="0" fontId="0" fillId="0" borderId="0" xfId="0" applyFont="1" applyAlignment="1">
      <alignment horizontal="left" vertical="center"/>
    </xf>
    <xf numFmtId="169" fontId="0" fillId="0" borderId="0" xfId="0" applyNumberFormat="1" applyFont="1" applyAlignment="1">
      <alignment horizontal="right" vertical="center" indent="1"/>
    </xf>
    <xf numFmtId="169" fontId="0" fillId="0" borderId="0" xfId="0" applyNumberFormat="1" applyFont="1" applyAlignment="1">
      <alignment horizontal="right" vertical="center" wrapText="1" indent="1"/>
    </xf>
    <xf numFmtId="0" fontId="0" fillId="0" borderId="0" xfId="0" applyFont="1" applyAlignment="1">
      <alignment horizontal="right" vertical="center" indent="1"/>
    </xf>
    <xf numFmtId="0" fontId="0" fillId="0" borderId="0" xfId="0" applyFont="1" applyAlignment="1">
      <alignment vertical="center"/>
    </xf>
  </cellXfs>
  <cellStyles count="47">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3" builtinId="26" customBuiltin="1"/>
    <cellStyle name="Cálculo" xfId="18" builtinId="22" customBuiltin="1"/>
    <cellStyle name="Célula de Verificação" xfId="20" builtinId="23" customBuiltin="1"/>
    <cellStyle name="Célula Vinculada" xfId="19"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6" builtinId="20" customBuiltin="1"/>
    <cellStyle name="Moeda" xfId="6" builtinId="4" customBuiltin="1"/>
    <cellStyle name="Moeda [0]" xfId="7" builtinId="7" customBuiltin="1"/>
    <cellStyle name="Neutro" xfId="15" builtinId="28" customBuiltin="1"/>
    <cellStyle name="Normal" xfId="0" builtinId="0" customBuiltin="1"/>
    <cellStyle name="Nota" xfId="10" builtinId="10" customBuiltin="1"/>
    <cellStyle name="Porcentagem" xfId="8" builtinId="5" customBuiltin="1"/>
    <cellStyle name="Ruim" xfId="14" builtinId="27" customBuiltin="1"/>
    <cellStyle name="Saída" xfId="17" builtinId="21" customBuiltin="1"/>
    <cellStyle name="Separador de milhares [0]" xfId="5" builtinId="6" customBuiltin="1"/>
    <cellStyle name="Texto de Aviso" xfId="21" builtinId="11" customBuiltin="1"/>
    <cellStyle name="Texto Explicativo" xfId="11" builtinId="53" customBuiltin="1"/>
    <cellStyle name="Título" xfId="1" builtinId="15" customBuiltin="1"/>
    <cellStyle name="Título 1" xfId="2" builtinId="16" customBuiltin="1"/>
    <cellStyle name="Título 2" xfId="3" builtinId="17" customBuiltin="1"/>
    <cellStyle name="Título 3" xfId="9" builtinId="18" customBuiltin="1"/>
    <cellStyle name="Título 4" xfId="12" builtinId="19" customBuiltin="1"/>
    <cellStyle name="Total" xfId="22" builtinId="25" customBuiltin="1"/>
    <cellStyle name="Vírgula" xfId="4" builtinId="3" customBuiltin="1"/>
  </cellStyles>
  <dxfs count="56">
    <dxf>
      <font>
        <b/>
        <i val="0"/>
      </font>
    </dxf>
    <dxf>
      <numFmt numFmtId="168" formatCode="0.0"/>
    </dxf>
    <dxf>
      <numFmt numFmtId="168" formatCode="0.0"/>
    </dxf>
    <dxf>
      <numFmt numFmtId="169" formatCode="h:mm;@"/>
    </dxf>
    <dxf>
      <numFmt numFmtId="19" formatCode="dd/mm/yyyy"/>
    </dxf>
    <dxf>
      <font>
        <b/>
        <i val="0"/>
      </font>
    </dxf>
    <dxf>
      <numFmt numFmtId="168" formatCode="0.0"/>
    </dxf>
    <dxf>
      <numFmt numFmtId="169" formatCode="h:mm;@"/>
    </dxf>
    <dxf>
      <numFmt numFmtId="19" formatCode="dd/mm/yyyy"/>
    </dxf>
    <dxf>
      <font>
        <b/>
        <i val="0"/>
        <color theme="3"/>
      </font>
    </dxf>
    <dxf>
      <numFmt numFmtId="168" formatCode="0.0"/>
    </dxf>
    <dxf>
      <numFmt numFmtId="169" formatCode="h:mm;@"/>
    </dxf>
    <dxf>
      <numFmt numFmtId="19" formatCode="dd/mm/yyyy"/>
    </dxf>
    <dxf>
      <font>
        <b/>
        <i val="0"/>
      </font>
    </dxf>
    <dxf>
      <numFmt numFmtId="168" formatCode="0.0"/>
    </dxf>
    <dxf>
      <numFmt numFmtId="168" formatCode="0.0"/>
    </dxf>
    <dxf>
      <numFmt numFmtId="169" formatCode="h:mm;@"/>
    </dxf>
    <dxf>
      <numFmt numFmtId="19" formatCode="dd/mm/yyyy"/>
    </dxf>
    <dxf>
      <font>
        <b/>
        <i val="0"/>
      </font>
    </dxf>
    <dxf>
      <numFmt numFmtId="168" formatCode="0.0"/>
    </dxf>
    <dxf>
      <numFmt numFmtId="168" formatCode="0.0"/>
    </dxf>
    <dxf>
      <numFmt numFmtId="169" formatCode="h:mm;@"/>
    </dxf>
    <dxf>
      <numFmt numFmtId="19" formatCode="dd/mm/yyyy"/>
    </dxf>
    <dxf>
      <font>
        <strike val="0"/>
        <outline val="0"/>
        <shadow val="0"/>
        <u val="none"/>
        <vertAlign val="baseline"/>
        <sz val="11"/>
        <color theme="3"/>
        <name val="Calibri"/>
        <family val="2"/>
        <scheme val="minor"/>
      </font>
      <alignment horizontal="general" vertical="center" textRotation="0" wrapText="0" indent="0"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69" formatCode="h:mm;@"/>
      <alignment horizontal="right" vertical="center" textRotation="0" wrapText="1"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numFmt numFmtId="169" formatCode="h:mm;@"/>
      <alignment horizontal="right" vertical="center" textRotation="0" wrapText="0" indent="1" justifyLastLine="0" shrinkToFit="0" readingOrder="0"/>
    </dxf>
    <dxf>
      <alignment horizontal="right" vertical="center" textRotation="0" wrapText="0" indent="1" justifyLastLine="0" shrinkToFit="0" readingOrder="0"/>
    </dxf>
    <dxf>
      <font>
        <strike val="0"/>
        <outline val="0"/>
        <shadow val="0"/>
        <u val="none"/>
        <vertAlign val="baseline"/>
        <sz val="11"/>
        <color theme="3"/>
        <name val="Calibri"/>
        <family val="2"/>
        <scheme val="minor"/>
      </font>
      <alignment horizontal="left" vertical="center" textRotation="0" wrapText="0" indent="0" justifyLastLine="0" shrinkToFit="0" readingOrder="0"/>
    </dxf>
    <dxf>
      <font>
        <strike val="0"/>
        <outline val="0"/>
        <shadow val="0"/>
        <u val="none"/>
        <vertAlign val="baseline"/>
        <sz val="11"/>
        <color theme="3"/>
        <name val="Calibri"/>
        <family val="2"/>
        <scheme val="minor"/>
      </font>
      <numFmt numFmtId="19" formatCode="dd/mm/yyyy"/>
      <alignment horizontal="right" vertical="center" textRotation="0" wrapText="1" indent="2" justifyLastLine="0" shrinkToFit="0" readingOrder="0"/>
    </dxf>
    <dxf>
      <font>
        <b/>
        <i val="0"/>
        <strike val="0"/>
        <condense val="0"/>
        <extend val="0"/>
        <outline val="0"/>
        <shadow val="0"/>
        <u val="none"/>
        <vertAlign val="baseline"/>
        <sz val="10"/>
        <color theme="3"/>
        <name val="Calibri"/>
        <family val="2"/>
        <scheme val="minor"/>
      </font>
    </dxf>
    <dxf>
      <font>
        <strike val="0"/>
        <outline val="0"/>
        <shadow val="0"/>
        <u val="none"/>
        <vertAlign val="baseline"/>
        <sz val="11"/>
        <color theme="3"/>
        <name val="Calibri"/>
        <family val="2"/>
        <scheme val="minor"/>
      </font>
    </dxf>
    <dxf>
      <font>
        <color rgb="FFFF0000"/>
      </font>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numFmt numFmtId="19" formatCode="dd/mm/yyyy"/>
      <alignment horizontal="right" vertical="center" textRotation="0" wrapText="0" indent="1" justifyLastLine="0" shrinkToFit="0" readingOrder="0"/>
    </dxf>
    <dxf>
      <font>
        <color rgb="FFFF0000"/>
      </font>
    </dxf>
    <dxf>
      <font>
        <b/>
        <i val="0"/>
        <color theme="3"/>
      </font>
      <border>
        <top style="medium">
          <color theme="4"/>
        </top>
        <bottom style="medium">
          <color theme="4"/>
        </bottom>
      </border>
    </dxf>
    <dxf>
      <border>
        <bottom style="thin">
          <color theme="2"/>
        </bottom>
        <horizontal style="thin">
          <color theme="2"/>
        </horizontal>
      </border>
    </dxf>
  </dxfs>
  <tableStyles count="1" defaultTableStyle="TableStyleMedium2" defaultPivotStyle="PivotStyleLight16">
    <tableStyle name="Plano de Fitness" pivot="0" count="2" xr9:uid="{00000000-0011-0000-FFFF-FFFF00000000}">
      <tableStyleElement type="wholeTable" dxfId="55"/>
      <tableStyleElement type="headerRow" dxfId="5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71229424136558E-2"/>
          <c:y val="9.2426346115019653E-2"/>
          <c:w val="0.93052707815496571"/>
          <c:h val="0.81514730776996069"/>
        </c:manualLayout>
      </c:layout>
      <c:lineChart>
        <c:grouping val="standard"/>
        <c:varyColors val="0"/>
        <c:ser>
          <c:idx val="1"/>
          <c:order val="0"/>
          <c:tx>
            <c:strRef>
              <c:f>'Controlador de peso'!$B$13</c:f>
              <c:strCache>
                <c:ptCount val="1"/>
                <c:pt idx="0">
                  <c:v>Cintura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Pt>
            <c:idx val="1"/>
            <c:marker>
              <c:symbol val="circle"/>
              <c:size val="5"/>
              <c:spPr>
                <a:noFill/>
                <a:ln w="9525">
                  <a:noFill/>
                </a:ln>
                <a:effectLst/>
              </c:spPr>
            </c:marker>
            <c:bubble3D val="0"/>
            <c:extLst>
              <c:ext xmlns:c16="http://schemas.microsoft.com/office/drawing/2014/chart" uri="{C3380CC4-5D6E-409C-BE32-E72D297353CC}">
                <c16:uniqueId val="{00000000-1EF4-4D24-A2A1-FFCCE3812B20}"/>
              </c:ext>
            </c:extLst>
          </c:dPt>
          <c:val>
            <c:numRef>
              <c:f>'Controlador de cintura'!$D$5:$D$8</c:f>
              <c:numCache>
                <c:formatCode>0.0</c:formatCode>
                <c:ptCount val="4"/>
                <c:pt idx="0">
                  <c:v>36</c:v>
                </c:pt>
                <c:pt idx="1">
                  <c:v>36.700000000000003</c:v>
                </c:pt>
                <c:pt idx="2">
                  <c:v>38</c:v>
                </c:pt>
                <c:pt idx="3">
                  <c:v>35</c:v>
                </c:pt>
              </c:numCache>
            </c:numRef>
          </c:val>
          <c:smooth val="0"/>
          <c:extLst>
            <c:ext xmlns:c16="http://schemas.microsoft.com/office/drawing/2014/chart" uri="{C3380CC4-5D6E-409C-BE32-E72D297353CC}">
              <c16:uniqueId val="{00000000-5E74-4AC2-B3A6-506B32D65613}"/>
            </c:ext>
          </c:extLst>
        </c:ser>
        <c:ser>
          <c:idx val="0"/>
          <c:order val="1"/>
          <c:tx>
            <c:strRef>
              <c:f>'Controlador de peso'!$B$14</c:f>
              <c:strCache>
                <c:ptCount val="1"/>
                <c:pt idx="0">
                  <c:v>Bíceps</c:v>
                </c:pt>
              </c:strCache>
            </c:strRef>
          </c:tx>
          <c:spPr>
            <a:ln w="28575" cap="rnd">
              <a:solidFill>
                <a:schemeClr val="accent1"/>
              </a:solidFill>
              <a:round/>
            </a:ln>
            <a:effectLst/>
          </c:spPr>
          <c:marker>
            <c:symbol val="circle"/>
            <c:size val="5"/>
            <c:spPr>
              <a:solidFill>
                <a:schemeClr val="bg1"/>
              </a:solidFill>
              <a:ln w="19050">
                <a:solidFill>
                  <a:schemeClr val="accent3"/>
                </a:solidFill>
              </a:ln>
              <a:effectLst/>
            </c:spPr>
          </c:marker>
          <c:val>
            <c:numRef>
              <c:f>'Controlador de bíceps'!$D$5:$D$9</c:f>
              <c:numCache>
                <c:formatCode>0.0</c:formatCode>
                <c:ptCount val="5"/>
                <c:pt idx="0">
                  <c:v>13.5</c:v>
                </c:pt>
                <c:pt idx="1">
                  <c:v>13.5</c:v>
                </c:pt>
                <c:pt idx="2">
                  <c:v>13.6</c:v>
                </c:pt>
                <c:pt idx="3">
                  <c:v>13.8</c:v>
                </c:pt>
                <c:pt idx="4">
                  <c:v>14</c:v>
                </c:pt>
              </c:numCache>
            </c:numRef>
          </c:val>
          <c:smooth val="0"/>
          <c:extLst>
            <c:ext xmlns:c16="http://schemas.microsoft.com/office/drawing/2014/chart" uri="{C3380CC4-5D6E-409C-BE32-E72D297353CC}">
              <c16:uniqueId val="{00000001-5E74-4AC2-B3A6-506B32D65613}"/>
            </c:ext>
          </c:extLst>
        </c:ser>
        <c:ser>
          <c:idx val="2"/>
          <c:order val="2"/>
          <c:tx>
            <c:strRef>
              <c:f>'Controlador de peso'!$B$15</c:f>
              <c:strCache>
                <c:ptCount val="1"/>
                <c:pt idx="0">
                  <c:v>Quadril</c:v>
                </c:pt>
              </c:strCache>
            </c:strRef>
          </c:tx>
          <c:spPr>
            <a:ln w="28575" cap="rnd">
              <a:solidFill>
                <a:schemeClr val="accent3"/>
              </a:solidFill>
              <a:round/>
            </a:ln>
            <a:effectLst/>
          </c:spPr>
          <c:marker>
            <c:symbol val="circle"/>
            <c:size val="5"/>
            <c:spPr>
              <a:solidFill>
                <a:schemeClr val="bg1"/>
              </a:solidFill>
              <a:ln w="19050">
                <a:solidFill>
                  <a:schemeClr val="accent1"/>
                </a:solidFill>
              </a:ln>
              <a:effectLst/>
            </c:spPr>
          </c:marker>
          <c:val>
            <c:numRef>
              <c:f>'Controlador de quadril'!$D$5:$D$7</c:f>
              <c:numCache>
                <c:formatCode>0.0</c:formatCode>
                <c:ptCount val="3"/>
                <c:pt idx="0">
                  <c:v>45</c:v>
                </c:pt>
                <c:pt idx="1">
                  <c:v>44.8</c:v>
                </c:pt>
                <c:pt idx="2">
                  <c:v>42</c:v>
                </c:pt>
              </c:numCache>
            </c:numRef>
          </c:val>
          <c:smooth val="0"/>
          <c:extLst>
            <c:ext xmlns:c16="http://schemas.microsoft.com/office/drawing/2014/chart" uri="{C3380CC4-5D6E-409C-BE32-E72D297353CC}">
              <c16:uniqueId val="{00000002-5E74-4AC2-B3A6-506B32D65613}"/>
            </c:ext>
          </c:extLst>
        </c:ser>
        <c:ser>
          <c:idx val="3"/>
          <c:order val="3"/>
          <c:tx>
            <c:strRef>
              <c:f>'Controlador de peso'!$B$16</c:f>
              <c:strCache>
                <c:ptCount val="1"/>
                <c:pt idx="0">
                  <c:v>Coxa</c:v>
                </c:pt>
              </c:strCache>
            </c:strRef>
          </c:tx>
          <c:spPr>
            <a:ln w="28575" cap="rnd">
              <a:solidFill>
                <a:schemeClr val="accent4"/>
              </a:solidFill>
              <a:round/>
            </a:ln>
            <a:effectLst/>
          </c:spPr>
          <c:marker>
            <c:symbol val="circle"/>
            <c:size val="5"/>
            <c:spPr>
              <a:solidFill>
                <a:schemeClr val="bg1"/>
              </a:solidFill>
              <a:ln w="19050">
                <a:solidFill>
                  <a:schemeClr val="accent4"/>
                </a:solidFill>
              </a:ln>
              <a:effectLst/>
            </c:spPr>
          </c:marker>
          <c:val>
            <c:numRef>
              <c:f>'Controlador de coxa'!$D$5:$D$11</c:f>
              <c:numCache>
                <c:formatCode>#,#00</c:formatCode>
                <c:ptCount val="7"/>
                <c:pt idx="0">
                  <c:v>22</c:v>
                </c:pt>
                <c:pt idx="1">
                  <c:v>21</c:v>
                </c:pt>
                <c:pt idx="2">
                  <c:v>20.5</c:v>
                </c:pt>
                <c:pt idx="3">
                  <c:v>21</c:v>
                </c:pt>
                <c:pt idx="4">
                  <c:v>22</c:v>
                </c:pt>
                <c:pt idx="5">
                  <c:v>21</c:v>
                </c:pt>
                <c:pt idx="6">
                  <c:v>20.3</c:v>
                </c:pt>
              </c:numCache>
            </c:numRef>
          </c:val>
          <c:smooth val="0"/>
          <c:extLst>
            <c:ext xmlns:c16="http://schemas.microsoft.com/office/drawing/2014/chart" uri="{C3380CC4-5D6E-409C-BE32-E72D297353CC}">
              <c16:uniqueId val="{00000003-5E74-4AC2-B3A6-506B32D65613}"/>
            </c:ext>
          </c:extLst>
        </c:ser>
        <c:dLbls>
          <c:showLegendKey val="0"/>
          <c:showVal val="0"/>
          <c:showCatName val="0"/>
          <c:showSerName val="0"/>
          <c:showPercent val="0"/>
          <c:showBubbleSize val="0"/>
        </c:dLbls>
        <c:marker val="1"/>
        <c:smooth val="0"/>
        <c:axId val="331879128"/>
        <c:axId val="331878344"/>
        <c:extLst/>
      </c:lineChart>
      <c:catAx>
        <c:axId val="331879128"/>
        <c:scaling>
          <c:orientation val="minMax"/>
        </c:scaling>
        <c:delete val="1"/>
        <c:axPos val="b"/>
        <c:numFmt formatCode="m\/d\/yyyy" sourceLinked="1"/>
        <c:majorTickMark val="out"/>
        <c:minorTickMark val="none"/>
        <c:tickLblPos val="nextTo"/>
        <c:crossAx val="331878344"/>
        <c:crosses val="autoZero"/>
        <c:auto val="1"/>
        <c:lblAlgn val="ctr"/>
        <c:lblOffset val="100"/>
        <c:noMultiLvlLbl val="0"/>
      </c:catAx>
      <c:valAx>
        <c:axId val="331878344"/>
        <c:scaling>
          <c:orientation val="minMax"/>
          <c:max val="50"/>
          <c:min val="10"/>
        </c:scaling>
        <c:delete val="0"/>
        <c:axPos val="l"/>
        <c:majorGridlines>
          <c:spPr>
            <a:ln w="9525" cap="flat" cmpd="sng" algn="ctr">
              <a:solidFill>
                <a:schemeClr val="bg2"/>
              </a:solidFill>
              <a:round/>
            </a:ln>
            <a:effectLst/>
          </c:spPr>
        </c:majorGridlines>
        <c:numFmt formatCode="0.0" sourceLinked="1"/>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331879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pt-B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4.4976489358239793E-2"/>
          <c:y val="3.5898821470845554E-2"/>
          <c:w val="0.93131980970314265"/>
          <c:h val="0.85620915032679734"/>
        </c:manualLayout>
      </c:layout>
      <c:areaChart>
        <c:grouping val="standard"/>
        <c:varyColors val="0"/>
        <c:ser>
          <c:idx val="1"/>
          <c:order val="0"/>
          <c:tx>
            <c:strRef>
              <c:f>'Controlador de peso'!$B$12</c:f>
              <c:strCache>
                <c:ptCount val="1"/>
                <c:pt idx="0">
                  <c:v>Peso</c:v>
                </c:pt>
              </c:strCache>
            </c:strRef>
          </c:tx>
          <c:spPr>
            <a:solidFill>
              <a:schemeClr val="accent1">
                <a:shade val="76000"/>
              </a:schemeClr>
            </a:solidFill>
            <a:ln>
              <a:noFill/>
            </a:ln>
            <a:effectLst/>
          </c:spPr>
          <c:val>
            <c:numRef>
              <c:f>'Controlador de peso'!$D$20:$D$25</c:f>
              <c:numCache>
                <c:formatCode>0.0</c:formatCode>
                <c:ptCount val="6"/>
                <c:pt idx="0">
                  <c:v>155</c:v>
                </c:pt>
                <c:pt idx="1">
                  <c:v>154.5</c:v>
                </c:pt>
                <c:pt idx="2">
                  <c:v>154.19999999999999</c:v>
                </c:pt>
                <c:pt idx="3">
                  <c:v>153.80000000000001</c:v>
                </c:pt>
                <c:pt idx="4">
                  <c:v>154.5</c:v>
                </c:pt>
                <c:pt idx="5">
                  <c:v>154</c:v>
                </c:pt>
              </c:numCache>
            </c:numRef>
          </c:val>
          <c:extLst>
            <c:ext xmlns:c16="http://schemas.microsoft.com/office/drawing/2014/chart" uri="{C3380CC4-5D6E-409C-BE32-E72D297353CC}">
              <c16:uniqueId val="{00000000-066A-4F85-B5AE-56BCD8AB2410}"/>
            </c:ext>
          </c:extLst>
        </c:ser>
        <c:dLbls>
          <c:showLegendKey val="0"/>
          <c:showVal val="0"/>
          <c:showCatName val="0"/>
          <c:showSerName val="0"/>
          <c:showPercent val="0"/>
          <c:showBubbleSize val="0"/>
        </c:dLbls>
        <c:axId val="452721960"/>
        <c:axId val="457709824"/>
      </c:areaChart>
      <c:catAx>
        <c:axId val="452721960"/>
        <c:scaling>
          <c:orientation val="minMax"/>
        </c:scaling>
        <c:delete val="1"/>
        <c:axPos val="b"/>
        <c:numFmt formatCode="m\/d\/yyyy" sourceLinked="1"/>
        <c:majorTickMark val="out"/>
        <c:minorTickMark val="none"/>
        <c:tickLblPos val="nextTo"/>
        <c:crossAx val="457709824"/>
        <c:crosses val="autoZero"/>
        <c:auto val="1"/>
        <c:lblAlgn val="ctr"/>
        <c:lblOffset val="100"/>
        <c:noMultiLvlLbl val="1"/>
      </c:catAx>
      <c:valAx>
        <c:axId val="457709824"/>
        <c:scaling>
          <c:orientation val="minMax"/>
        </c:scaling>
        <c:delete val="0"/>
        <c:axPos val="l"/>
        <c:majorGridlines>
          <c:spPr>
            <a:ln w="9525" cap="flat" cmpd="sng" algn="ctr">
              <a:solidFill>
                <a:schemeClr val="bg2">
                  <a:lumMod val="90000"/>
                </a:schemeClr>
              </a:solidFill>
              <a:round/>
            </a:ln>
            <a:effectLst/>
          </c:spPr>
        </c:majorGridlines>
        <c:numFmt formatCode="0" sourceLinked="0"/>
        <c:majorTickMark val="out"/>
        <c:minorTickMark val="cross"/>
        <c:tickLblPos val="nextTo"/>
        <c:spPr>
          <a:noFill/>
          <a:ln>
            <a:solidFill>
              <a:schemeClr val="bg2"/>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crossAx val="452721960"/>
        <c:crosses val="autoZero"/>
        <c:crossBetween val="midCat"/>
      </c:valAx>
      <c:spPr>
        <a:noFill/>
        <a:ln>
          <a:solidFill>
            <a:schemeClr val="bg2"/>
          </a:solidFill>
        </a:ln>
        <a:effectLst/>
      </c:spPr>
    </c:plotArea>
    <c:plotVisOnly val="1"/>
    <c:dispBlanksAs val="zero"/>
    <c:showDLblsOverMax val="0"/>
  </c:chart>
  <c:spPr>
    <a:solidFill>
      <a:schemeClr val="bg1"/>
    </a:solidFill>
    <a:ln w="9525" cap="flat" cmpd="sng" algn="ctr">
      <a:noFill/>
      <a:round/>
    </a:ln>
    <a:effectLst/>
  </c:spPr>
  <c:txPr>
    <a:bodyPr/>
    <a:lstStyle/>
    <a:p>
      <a:pPr>
        <a:defRPr/>
      </a:pPr>
      <a:endParaRPr lang="pt-B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142874</xdr:colOff>
      <xdr:row>3</xdr:row>
      <xdr:rowOff>19050</xdr:rowOff>
    </xdr:from>
    <xdr:to>
      <xdr:col>18</xdr:col>
      <xdr:colOff>521202</xdr:colOff>
      <xdr:row>8</xdr:row>
      <xdr:rowOff>238125</xdr:rowOff>
    </xdr:to>
    <xdr:graphicFrame macro="">
      <xdr:nvGraphicFramePr>
        <xdr:cNvPr id="2" name="MedidasCorporais" descr="Gráfico de linhas acompanhando o progresso de cada estatística inicial, incluindo quadril, cintura, coxa e bíceps.">
          <a:extLst>
            <a:ext uri="{FF2B5EF4-FFF2-40B4-BE49-F238E27FC236}">
              <a16:creationId xmlns:a16="http://schemas.microsoft.com/office/drawing/2014/main" id="{B7F05A8B-19E3-45A3-90F3-B764D616DD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190500</xdr:colOff>
      <xdr:row>10</xdr:row>
      <xdr:rowOff>38100</xdr:rowOff>
    </xdr:from>
    <xdr:to>
      <xdr:col>18</xdr:col>
      <xdr:colOff>600075</xdr:colOff>
      <xdr:row>16</xdr:row>
      <xdr:rowOff>209550</xdr:rowOff>
    </xdr:to>
    <xdr:graphicFrame macro="">
      <xdr:nvGraphicFramePr>
        <xdr:cNvPr id="3" name="Peso" descr="Gráfico de áreas acompanhando o andamento do peso">
          <a:extLst>
            <a:ext uri="{FF2B5EF4-FFF2-40B4-BE49-F238E27FC236}">
              <a16:creationId xmlns:a16="http://schemas.microsoft.com/office/drawing/2014/main" id="{F02ECB4D-425D-49EE-8060-EB0DE79313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xdr:col>
      <xdr:colOff>266700</xdr:colOff>
      <xdr:row>0</xdr:row>
      <xdr:rowOff>133350</xdr:rowOff>
    </xdr:from>
    <xdr:to>
      <xdr:col>18</xdr:col>
      <xdr:colOff>517017</xdr:colOff>
      <xdr:row>0</xdr:row>
      <xdr:rowOff>712834</xdr:rowOff>
    </xdr:to>
    <xdr:pic>
      <xdr:nvPicPr>
        <xdr:cNvPr id="4" name="Imagem 3" descr="Silhueta de pessoa em várias posições de exercício">
          <a:extLst>
            <a:ext uri="{FF2B5EF4-FFF2-40B4-BE49-F238E27FC236}">
              <a16:creationId xmlns:a16="http://schemas.microsoft.com/office/drawing/2014/main" id="{362DE5D9-ECE4-4FE8-A22D-AEEA0444A0D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105400" y="133350"/>
          <a:ext cx="7479792" cy="5794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m 3" descr="Silhueta de pessoa em várias posições de exercício">
          <a:extLst>
            <a:ext uri="{FF2B5EF4-FFF2-40B4-BE49-F238E27FC236}">
              <a16:creationId xmlns:a16="http://schemas.microsoft.com/office/drawing/2014/main" id="{BA12A1ED-3AEF-488E-87E9-C1897F398F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m 3" descr="Silhueta de pessoa em várias posições de exercício">
          <a:extLst>
            <a:ext uri="{FF2B5EF4-FFF2-40B4-BE49-F238E27FC236}">
              <a16:creationId xmlns:a16="http://schemas.microsoft.com/office/drawing/2014/main" id="{D934CC57-2E18-4E24-9D06-8D7751D861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m 3" descr="Silhueta de pessoa em várias posições de exercício">
          <a:extLst>
            <a:ext uri="{FF2B5EF4-FFF2-40B4-BE49-F238E27FC236}">
              <a16:creationId xmlns:a16="http://schemas.microsoft.com/office/drawing/2014/main" id="{1BE6C95D-0C9C-4FE3-A6BE-110D43A3D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266700</xdr:colOff>
      <xdr:row>0</xdr:row>
      <xdr:rowOff>133350</xdr:rowOff>
    </xdr:from>
    <xdr:to>
      <xdr:col>19</xdr:col>
      <xdr:colOff>517017</xdr:colOff>
      <xdr:row>0</xdr:row>
      <xdr:rowOff>712834</xdr:rowOff>
    </xdr:to>
    <xdr:pic>
      <xdr:nvPicPr>
        <xdr:cNvPr id="4" name="Imagem 3" descr="Silhueta de pessoa em várias posições de exercício">
          <a:extLst>
            <a:ext uri="{FF2B5EF4-FFF2-40B4-BE49-F238E27FC236}">
              <a16:creationId xmlns:a16="http://schemas.microsoft.com/office/drawing/2014/main" id="{FAB75DE5-335C-47DC-A055-0547A8023E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6150" y="133350"/>
          <a:ext cx="7479792" cy="5794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47625</xdr:colOff>
      <xdr:row>0</xdr:row>
      <xdr:rowOff>133350</xdr:rowOff>
    </xdr:from>
    <xdr:to>
      <xdr:col>8</xdr:col>
      <xdr:colOff>9525</xdr:colOff>
      <xdr:row>0</xdr:row>
      <xdr:rowOff>712834</xdr:rowOff>
    </xdr:to>
    <xdr:pic>
      <xdr:nvPicPr>
        <xdr:cNvPr id="3" name="Imagem 2" descr="Silhueta de pessoa em várias posições de exercício">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857625" y="133350"/>
          <a:ext cx="4819650" cy="57948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371475</xdr:colOff>
      <xdr:row>0</xdr:row>
      <xdr:rowOff>133350</xdr:rowOff>
    </xdr:from>
    <xdr:to>
      <xdr:col>9</xdr:col>
      <xdr:colOff>1183767</xdr:colOff>
      <xdr:row>0</xdr:row>
      <xdr:rowOff>712834</xdr:rowOff>
    </xdr:to>
    <xdr:pic>
      <xdr:nvPicPr>
        <xdr:cNvPr id="3" name="Imagem 2" descr="Silhueta de pessoa em várias posições de exercício">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95950" y="133350"/>
          <a:ext cx="7479792" cy="57948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0000000}" name="ControladorDePeso" displayName="ControladorDePeso" ref="B19:D25">
  <autoFilter ref="B19:D25" xr:uid="{00000000-0009-0000-0100-00001D000000}"/>
  <tableColumns count="3">
    <tableColumn id="1" xr3:uid="{00000000-0010-0000-0000-000001000000}" name="Data" totalsRowLabel="Total" dataDxfId="4">
      <calculatedColumnFormula>TODAY()+30+ROW()</calculatedColumnFormula>
    </tableColumn>
    <tableColumn id="3" xr3:uid="{00000000-0010-0000-0000-000003000000}" name="Tempo" dataDxfId="3"/>
    <tableColumn id="2" xr3:uid="{00000000-0010-0000-0000-000002000000}" name="Peso" totalsRowFunction="sum" dataDxfId="1" totalsRowDxfId="2"/>
  </tableColumns>
  <tableStyleInfo name="Plano de Fitness" showFirstColumn="0" showLastColumn="0" showRowStripes="1" showColumnStripes="0"/>
  <extLst>
    <ext xmlns:x14="http://schemas.microsoft.com/office/spreadsheetml/2009/9/main" uri="{504A1905-F514-4f6f-8877-14C23A59335A}">
      <x14:table altTextSummary="Insira a data, hora e peso nesta tabe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1000000}" name="ControladorDeCintura" displayName="ControladorDeCintura" ref="B4:D8" totalsRowShown="0">
  <autoFilter ref="B4:D8" xr:uid="{00000000-0009-0000-0100-000021000000}"/>
  <tableColumns count="3">
    <tableColumn id="1" xr3:uid="{00000000-0010-0000-0100-000001000000}" name="Data" dataDxfId="8">
      <calculatedColumnFormula>TODAY()+30+ROW()</calculatedColumnFormula>
    </tableColumn>
    <tableColumn id="3" xr3:uid="{00000000-0010-0000-0100-000003000000}" name="Tempo" dataDxfId="7"/>
    <tableColumn id="2" xr3:uid="{00000000-0010-0000-0100-000002000000}" name="Tamanho" dataDxfId="6"/>
  </tableColumns>
  <tableStyleInfo name="Plano de Fitness" showFirstColumn="0" showLastColumn="0" showRowStripes="1" showColumnStripes="0"/>
  <extLst>
    <ext xmlns:x14="http://schemas.microsoft.com/office/spreadsheetml/2009/9/main" uri="{504A1905-F514-4f6f-8877-14C23A59335A}">
      <x14:table altTextSummary="Insira a data, hora e o tamanho nesta tabe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02000000}" name="ControladorDeBíceps" displayName="ControladorDeBíceps" ref="B4:D9" totalsRowShown="0">
  <autoFilter ref="B4:D9" xr:uid="{00000000-0009-0000-0100-000028000000}"/>
  <tableColumns count="3">
    <tableColumn id="1" xr3:uid="{00000000-0010-0000-0200-000001000000}" name="Data" dataDxfId="12">
      <calculatedColumnFormula>TODAY()+30+ROW()</calculatedColumnFormula>
    </tableColumn>
    <tableColumn id="3" xr3:uid="{00000000-0010-0000-0200-000003000000}" name="Tempo" dataDxfId="11"/>
    <tableColumn id="2" xr3:uid="{00000000-0010-0000-0200-000002000000}" name="Tamanho" dataDxfId="10"/>
  </tableColumns>
  <tableStyleInfo name="Plano de Fitness" showFirstColumn="0" showLastColumn="0" showRowStripes="1" showColumnStripes="0"/>
  <extLst>
    <ext xmlns:x14="http://schemas.microsoft.com/office/spreadsheetml/2009/9/main" uri="{504A1905-F514-4f6f-8877-14C23A59335A}">
      <x14:table altTextSummary="Insira a data, hora e o tamanho nesta tabel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3000000}" name="ControladorDeQuadris" displayName="ControladorDeQuadris" ref="B4:D7">
  <autoFilter ref="B4:D7" xr:uid="{00000000-0009-0000-0100-00001A000000}"/>
  <tableColumns count="3">
    <tableColumn id="1" xr3:uid="{00000000-0010-0000-0300-000001000000}" name="Data" totalsRowLabel="Total" dataDxfId="17">
      <calculatedColumnFormula>TODAY()+30+ROW()</calculatedColumnFormula>
    </tableColumn>
    <tableColumn id="3" xr3:uid="{00000000-0010-0000-0300-000003000000}" name="Tempo" dataDxfId="16"/>
    <tableColumn id="2" xr3:uid="{00000000-0010-0000-0300-000002000000}" name="Tamanho" totalsRowFunction="sum" dataDxfId="14" totalsRowDxfId="15"/>
  </tableColumns>
  <tableStyleInfo name="Plano de Fitness" showFirstColumn="0" showLastColumn="0" showRowStripes="1" showColumnStripes="0"/>
  <extLst>
    <ext xmlns:x14="http://schemas.microsoft.com/office/spreadsheetml/2009/9/main" uri="{504A1905-F514-4f6f-8877-14C23A59335A}">
      <x14:table altTextSummary="Insira a data, hora e o tamanho nesta tabel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4000000}" name="ControladorDeCoxas" displayName="ControladorDeCoxas" ref="B4:D11">
  <autoFilter ref="B4:D11" xr:uid="{00000000-0009-0000-0100-000016000000}"/>
  <tableColumns count="3">
    <tableColumn id="1" xr3:uid="{00000000-0010-0000-0400-000001000000}" name="Data" totalsRowLabel="Total" dataDxfId="22">
      <calculatedColumnFormula>TODAY()+30+ROW()</calculatedColumnFormula>
    </tableColumn>
    <tableColumn id="3" xr3:uid="{00000000-0010-0000-0400-000003000000}" name="Tempo" dataDxfId="21"/>
    <tableColumn id="2" xr3:uid="{00000000-0010-0000-0400-000002000000}" name="Tamanho" totalsRowFunction="sum" dataDxfId="19" totalsRowDxfId="20"/>
  </tableColumns>
  <tableStyleInfo name="Plano de Fitness" showFirstColumn="0" showLastColumn="0" showRowStripes="1" showColumnStripes="0"/>
  <extLst>
    <ext xmlns:x14="http://schemas.microsoft.com/office/spreadsheetml/2009/9/main" uri="{504A1905-F514-4f6f-8877-14C23A59335A}">
      <x14:table altTextSummary="Insira a data, hora e o tamanho nesta tabela"/>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gistrodeAtividades" displayName="RegistrodeAtividades" ref="B10:H15" dataDxfId="34">
  <autoFilter ref="B10:H15" xr:uid="{00000000-0009-0000-0100-000007000000}"/>
  <tableColumns count="7">
    <tableColumn id="1" xr3:uid="{00000000-0010-0000-0500-000001000000}" name="DATA" totalsRowLabel="TOTAL" dataDxfId="32" totalsRowDxfId="33"/>
    <tableColumn id="2" xr3:uid="{00000000-0010-0000-0500-000002000000}" name="ATIVIDADE" dataDxfId="31"/>
    <tableColumn id="9" xr3:uid="{00000000-0010-0000-0500-000009000000}" name="HORA DE INÍCIO" dataDxfId="29" totalsRowDxfId="30"/>
    <tableColumn id="10" xr3:uid="{00000000-0010-0000-0500-00000A000000}" name="DURAÇÃO" dataDxfId="27" totalsRowDxfId="28"/>
    <tableColumn id="3" xr3:uid="{00000000-0010-0000-0500-000003000000}" name="DISTÂNCIA" totalsRowFunction="sum" dataDxfId="26"/>
    <tableColumn id="5" xr3:uid="{00000000-0010-0000-0500-000005000000}" name="CALORIAS" totalsRowFunction="sum" dataDxfId="24" totalsRowDxfId="25"/>
    <tableColumn id="7" xr3:uid="{00000000-0010-0000-0500-000007000000}" name="OBSERVAÇÃO" totalsRowFunction="count" dataDxfId="23"/>
  </tableColumns>
  <tableStyleInfo name="Plano de Fitness" showFirstColumn="0" showLastColumn="0" showRowStripes="1" showColumnStripes="0"/>
  <extLst>
    <ext xmlns:x14="http://schemas.microsoft.com/office/spreadsheetml/2009/9/main" uri="{504A1905-F514-4f6f-8877-14C23A59335A}">
      <x14:table altTextSummary="Insira data, hora de início, duração, distância, calorias e anotações e selecione atividade em table_x000d__x000a_Image: Silhueta de pessoa em várias posições de exercício"/>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RegistrodeAlimentação" displayName="RegistrodeAlimentação" ref="B7:L18">
  <autoFilter ref="B7:L18" xr:uid="{00000000-0009-0000-0100-000008000000}"/>
  <tableColumns count="11">
    <tableColumn id="4" xr3:uid="{00000000-0010-0000-0600-000004000000}" name="DATA" totalsRowLabel="Totals" dataDxfId="52"/>
    <tableColumn id="1" xr3:uid="{00000000-0010-0000-0600-000001000000}" name="REFEIÇÃO"/>
    <tableColumn id="2" xr3:uid="{00000000-0010-0000-0600-000002000000}" name="ALIMENTO"/>
    <tableColumn id="3" xr3:uid="{00000000-0010-0000-0600-000003000000}" name="CALORIAS" totalsRowFunction="sum" dataDxfId="50" totalsRowDxfId="51"/>
    <tableColumn id="5" xr3:uid="{00000000-0010-0000-0600-000005000000}" name="GORDURA" totalsRowFunction="sum" dataDxfId="48" totalsRowDxfId="49"/>
    <tableColumn id="6" xr3:uid="{00000000-0010-0000-0600-000006000000}" name="COLESTEROL" totalsRowFunction="sum" dataDxfId="46" totalsRowDxfId="47"/>
    <tableColumn id="7" xr3:uid="{00000000-0010-0000-0600-000007000000}" name="SÓDIO" totalsRowFunction="sum" dataDxfId="44" totalsRowDxfId="45"/>
    <tableColumn id="8" xr3:uid="{00000000-0010-0000-0600-000008000000}" name="CARBOIDRATOS" totalsRowFunction="sum" dataDxfId="42" totalsRowDxfId="43"/>
    <tableColumn id="9" xr3:uid="{00000000-0010-0000-0600-000009000000}" name="PROTEÍNA" totalsRowFunction="sum" dataDxfId="40" totalsRowDxfId="41"/>
    <tableColumn id="12" xr3:uid="{00000000-0010-0000-0600-00000C000000}" name="AÇÚCAR" totalsRowFunction="sum" dataDxfId="38" totalsRowDxfId="39"/>
    <tableColumn id="13" xr3:uid="{00000000-0010-0000-0600-00000D000000}" name="FIBRA" totalsRowFunction="sum" dataDxfId="36" totalsRowDxfId="37"/>
  </tableColumns>
  <tableStyleInfo name="Plano de Fitness" showFirstColumn="0" showLastColumn="0" showRowStripes="1" showColumnStripes="0"/>
  <extLst>
    <ext xmlns:x14="http://schemas.microsoft.com/office/spreadsheetml/2009/9/main" uri="{504A1905-F514-4f6f-8877-14C23A59335A}">
      <x14:table altTextSummary="Insira data, tipo de refeição, itens de alimentos nesta tabela. Personalize os cabeçalhos das tabelas para monitorar necessidades nutricionais específicas"/>
    </ext>
  </extLst>
</table>
</file>

<file path=xl/theme/theme1.xml><?xml version="1.0" encoding="utf-8"?>
<a:theme xmlns:a="http://schemas.openxmlformats.org/drawingml/2006/main" name="Office Theme">
  <a:themeElements>
    <a:clrScheme name="Fitness Plan">
      <a:dk1>
        <a:sysClr val="windowText" lastClr="000000"/>
      </a:dk1>
      <a:lt1>
        <a:sysClr val="window" lastClr="FFFFFF"/>
      </a:lt1>
      <a:dk2>
        <a:srgbClr val="505050"/>
      </a:dk2>
      <a:lt2>
        <a:srgbClr val="F5F5F5"/>
      </a:lt2>
      <a:accent1>
        <a:srgbClr val="6D5CA7"/>
      </a:accent1>
      <a:accent2>
        <a:srgbClr val="FBD22D"/>
      </a:accent2>
      <a:accent3>
        <a:srgbClr val="475BA8"/>
      </a:accent3>
      <a:accent4>
        <a:srgbClr val="737480"/>
      </a:accent4>
      <a:accent5>
        <a:srgbClr val="9C4A5C"/>
      </a:accent5>
      <a:accent6>
        <a:srgbClr val="FF9900"/>
      </a:accent6>
      <a:hlink>
        <a:srgbClr val="475BA8"/>
      </a:hlink>
      <a:folHlink>
        <a:srgbClr val="9C4A5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B1:S25"/>
  <sheetViews>
    <sheetView showGridLines="0" tabSelected="1" zoomScaleNormal="100" workbookViewId="0"/>
  </sheetViews>
  <sheetFormatPr defaultColWidth="9.140625" defaultRowHeight="18" customHeight="1" x14ac:dyDescent="0.25"/>
  <cols>
    <col min="1" max="1" width="2.7109375" style="6" customWidth="1"/>
    <col min="2" max="4" width="14.140625" style="6" customWidth="1"/>
    <col min="5" max="5" width="27.42578125" style="6" bestFit="1" customWidth="1"/>
    <col min="6" max="6" width="9.42578125" style="6" customWidth="1"/>
    <col min="7" max="7" width="9.28515625" style="6" customWidth="1"/>
    <col min="8" max="8" width="2.7109375" style="6" customWidth="1"/>
    <col min="9" max="9" width="11.5703125" style="6" customWidth="1"/>
    <col min="10" max="10" width="9.42578125" style="6" customWidth="1"/>
    <col min="11" max="11" width="9.28515625" style="6" customWidth="1"/>
    <col min="12" max="12" width="2.7109375" style="6" customWidth="1"/>
    <col min="13" max="13" width="11.5703125" style="6" customWidth="1"/>
    <col min="14" max="14" width="9.42578125" style="6" customWidth="1"/>
    <col min="15" max="15" width="9.28515625" style="6" customWidth="1"/>
    <col min="16" max="16" width="2.7109375" style="6" customWidth="1"/>
    <col min="17" max="17" width="11.5703125" style="6" customWidth="1"/>
    <col min="18" max="18" width="9.42578125" style="6" customWidth="1"/>
    <col min="19" max="19" width="9.28515625" style="6" customWidth="1"/>
    <col min="20" max="20" width="2.7109375" style="6" customWidth="1"/>
    <col min="21" max="16384" width="9.140625" style="6"/>
  </cols>
  <sheetData>
    <row r="1" spans="2:19" ht="57.75" customHeight="1" x14ac:dyDescent="0.25">
      <c r="B1" s="43" t="s">
        <v>0</v>
      </c>
      <c r="C1" s="43"/>
      <c r="D1" s="43"/>
      <c r="E1" s="43"/>
      <c r="F1" s="41" t="s">
        <v>21</v>
      </c>
      <c r="G1" s="41"/>
      <c r="H1" s="41"/>
      <c r="I1" s="41"/>
      <c r="J1" s="41"/>
      <c r="K1" s="41"/>
      <c r="L1" s="41"/>
      <c r="M1" s="41"/>
      <c r="N1" s="41"/>
      <c r="O1" s="41"/>
      <c r="P1" s="41"/>
      <c r="Q1" s="41"/>
      <c r="R1" s="41"/>
      <c r="S1" s="41"/>
    </row>
    <row r="2" spans="2:19" ht="21" customHeight="1" x14ac:dyDescent="0.25">
      <c r="B2" s="43"/>
      <c r="C2" s="43"/>
      <c r="D2" s="43"/>
      <c r="E2" s="43"/>
      <c r="F2" s="41"/>
      <c r="G2" s="41"/>
      <c r="H2" s="41"/>
      <c r="I2" s="41"/>
      <c r="J2" s="41"/>
      <c r="K2" s="41"/>
      <c r="L2" s="41"/>
      <c r="M2" s="41"/>
      <c r="N2" s="41"/>
      <c r="O2" s="41"/>
      <c r="P2" s="41"/>
      <c r="Q2" s="41"/>
      <c r="R2" s="41"/>
      <c r="S2" s="41"/>
    </row>
    <row r="3" spans="2:19" ht="30.75" customHeight="1" x14ac:dyDescent="0.25">
      <c r="B3" s="44" t="s">
        <v>1</v>
      </c>
      <c r="C3" s="44"/>
      <c r="D3" s="44"/>
      <c r="E3" s="36" t="str">
        <f>"MEDIDAS CORPORAIS "&amp;IF(UnidadedeMedida="Imperial","(cm)","(cm)")</f>
        <v>MEDIDAS CORPORAIS (cm)</v>
      </c>
      <c r="F3" s="45"/>
      <c r="G3" s="45"/>
      <c r="H3" s="45"/>
      <c r="I3" s="45"/>
      <c r="J3" s="45"/>
      <c r="K3" s="45"/>
      <c r="L3" s="45"/>
      <c r="M3" s="45"/>
      <c r="N3" s="45"/>
      <c r="O3" s="45"/>
      <c r="P3" s="45"/>
      <c r="Q3" s="45"/>
      <c r="R3" s="45"/>
      <c r="S3" s="45"/>
    </row>
    <row r="4" spans="2:19" ht="22.5" customHeight="1" x14ac:dyDescent="0.25">
      <c r="B4" s="17" t="s">
        <v>2</v>
      </c>
      <c r="C4" s="14" t="s">
        <v>14</v>
      </c>
      <c r="D4" s="11"/>
      <c r="E4" s="41" t="s">
        <v>19</v>
      </c>
      <c r="F4" s="41"/>
      <c r="G4" s="41"/>
      <c r="H4" s="41"/>
      <c r="I4" s="41"/>
      <c r="J4" s="41"/>
      <c r="K4" s="41"/>
      <c r="L4" s="41"/>
      <c r="M4" s="41"/>
      <c r="N4" s="41"/>
      <c r="O4" s="41"/>
      <c r="P4" s="41"/>
      <c r="Q4" s="41"/>
      <c r="R4" s="41"/>
      <c r="S4" s="41"/>
    </row>
    <row r="5" spans="2:19" ht="21.75" customHeight="1" x14ac:dyDescent="0.25">
      <c r="B5" s="17" t="s">
        <v>3</v>
      </c>
      <c r="C5" s="14">
        <v>35</v>
      </c>
      <c r="D5" s="11"/>
      <c r="E5" s="41"/>
      <c r="F5" s="41"/>
      <c r="G5" s="41"/>
      <c r="H5" s="41"/>
      <c r="I5" s="41"/>
      <c r="J5" s="41"/>
      <c r="K5" s="41"/>
      <c r="L5" s="41"/>
      <c r="M5" s="41"/>
      <c r="N5" s="41"/>
      <c r="O5" s="41"/>
      <c r="P5" s="41"/>
      <c r="Q5" s="41"/>
      <c r="R5" s="41"/>
      <c r="S5" s="41"/>
    </row>
    <row r="6" spans="2:19" ht="21.75" customHeight="1" x14ac:dyDescent="0.25">
      <c r="B6" s="17" t="s">
        <v>4</v>
      </c>
      <c r="C6" s="14">
        <v>64</v>
      </c>
      <c r="D6" s="11"/>
      <c r="E6" s="41"/>
      <c r="F6" s="41"/>
      <c r="G6" s="41"/>
      <c r="H6" s="41"/>
      <c r="I6" s="41"/>
      <c r="J6" s="41"/>
      <c r="K6" s="41"/>
      <c r="L6" s="41"/>
      <c r="M6" s="41"/>
      <c r="N6" s="41"/>
      <c r="O6" s="41"/>
      <c r="P6" s="41"/>
      <c r="Q6" s="41"/>
      <c r="R6" s="41"/>
      <c r="S6" s="41"/>
    </row>
    <row r="7" spans="2:19" ht="21.75" customHeight="1" x14ac:dyDescent="0.25">
      <c r="B7" s="17" t="s">
        <v>5</v>
      </c>
      <c r="C7" s="15" t="s">
        <v>15</v>
      </c>
      <c r="D7" s="11"/>
      <c r="E7" s="41"/>
      <c r="F7" s="41"/>
      <c r="G7" s="41"/>
      <c r="H7" s="41"/>
      <c r="I7" s="41"/>
      <c r="J7" s="41"/>
      <c r="K7" s="41"/>
      <c r="L7" s="41"/>
      <c r="M7" s="41"/>
      <c r="N7" s="41"/>
      <c r="O7" s="41"/>
      <c r="P7" s="41"/>
      <c r="Q7" s="41"/>
      <c r="R7" s="41"/>
      <c r="S7" s="41"/>
    </row>
    <row r="8" spans="2:19" ht="21.75" customHeight="1" x14ac:dyDescent="0.25">
      <c r="B8" s="17" t="s">
        <v>6</v>
      </c>
      <c r="C8" s="16">
        <f>IF(TudoCompleto,IMC,"")</f>
        <v>26.602783203125</v>
      </c>
      <c r="D8" s="11"/>
      <c r="E8" s="41"/>
      <c r="F8" s="41"/>
      <c r="G8" s="41"/>
      <c r="H8" s="41"/>
      <c r="I8" s="41"/>
      <c r="J8" s="41"/>
      <c r="K8" s="41"/>
      <c r="L8" s="41"/>
      <c r="M8" s="41"/>
      <c r="N8" s="41"/>
      <c r="O8" s="41"/>
      <c r="P8" s="41"/>
      <c r="Q8" s="41"/>
      <c r="R8" s="41"/>
      <c r="S8" s="41"/>
    </row>
    <row r="9" spans="2:19" ht="25.5" customHeight="1" x14ac:dyDescent="0.25">
      <c r="B9" s="45" t="str">
        <f>IF(TudoCompleto,"","Enter height and current weight to calculate BMI")</f>
        <v/>
      </c>
      <c r="C9" s="45"/>
      <c r="D9" s="45"/>
      <c r="E9" s="41"/>
      <c r="F9" s="41"/>
      <c r="G9" s="41"/>
      <c r="H9" s="41"/>
      <c r="I9" s="41"/>
      <c r="J9" s="41"/>
      <c r="K9" s="41"/>
      <c r="L9" s="41"/>
      <c r="M9" s="41"/>
      <c r="N9" s="41"/>
      <c r="O9" s="41"/>
      <c r="P9" s="41"/>
      <c r="Q9" s="41"/>
      <c r="R9" s="41"/>
      <c r="S9" s="41"/>
    </row>
    <row r="10" spans="2:19" ht="30.75" customHeight="1" x14ac:dyDescent="0.25">
      <c r="B10" s="44" t="s">
        <v>70</v>
      </c>
      <c r="C10" s="44"/>
      <c r="D10" s="44"/>
      <c r="E10" s="36" t="str">
        <f>"PESO " &amp;IF(UnidadedeMedida="Imperial","(quilos)","(kg)")</f>
        <v>PESO (quilos)</v>
      </c>
      <c r="F10" s="45"/>
      <c r="G10" s="45"/>
      <c r="H10" s="45"/>
      <c r="I10" s="45"/>
      <c r="J10" s="45"/>
      <c r="K10" s="45"/>
      <c r="L10" s="45"/>
      <c r="M10" s="45"/>
      <c r="N10" s="45"/>
      <c r="O10" s="45"/>
      <c r="P10" s="45"/>
      <c r="Q10" s="45"/>
      <c r="R10" s="45"/>
      <c r="S10" s="45"/>
    </row>
    <row r="11" spans="2:19" ht="21.75" customHeight="1" x14ac:dyDescent="0.25">
      <c r="B11" s="18" t="s">
        <v>7</v>
      </c>
      <c r="C11" s="9" t="s">
        <v>16</v>
      </c>
      <c r="D11" s="9" t="s">
        <v>18</v>
      </c>
      <c r="E11" s="41" t="s">
        <v>20</v>
      </c>
      <c r="F11" s="41"/>
      <c r="G11" s="41"/>
      <c r="H11" s="41"/>
      <c r="I11" s="41"/>
      <c r="J11" s="41"/>
      <c r="K11" s="41"/>
      <c r="L11" s="41"/>
      <c r="M11" s="41"/>
      <c r="N11" s="41"/>
      <c r="O11" s="41"/>
      <c r="P11" s="41"/>
      <c r="Q11" s="41"/>
      <c r="R11" s="41"/>
      <c r="S11" s="41"/>
    </row>
    <row r="12" spans="2:19" ht="21.75" customHeight="1" x14ac:dyDescent="0.25">
      <c r="B12" s="17" t="s">
        <v>8</v>
      </c>
      <c r="C12" s="1">
        <v>155</v>
      </c>
      <c r="D12" s="1">
        <v>140</v>
      </c>
      <c r="E12" s="41"/>
      <c r="F12" s="41"/>
      <c r="G12" s="41"/>
      <c r="H12" s="41"/>
      <c r="I12" s="41"/>
      <c r="J12" s="41"/>
      <c r="K12" s="41"/>
      <c r="L12" s="41"/>
      <c r="M12" s="41"/>
      <c r="N12" s="41"/>
      <c r="O12" s="41"/>
      <c r="P12" s="41"/>
      <c r="Q12" s="41"/>
      <c r="R12" s="41"/>
      <c r="S12" s="41"/>
    </row>
    <row r="13" spans="2:19" ht="21.75" customHeight="1" x14ac:dyDescent="0.25">
      <c r="B13" s="17" t="s">
        <v>9</v>
      </c>
      <c r="C13" s="1">
        <v>36</v>
      </c>
      <c r="D13" s="1">
        <v>28</v>
      </c>
      <c r="E13" s="41"/>
      <c r="F13" s="41"/>
      <c r="G13" s="41"/>
      <c r="H13" s="41"/>
      <c r="I13" s="41"/>
      <c r="J13" s="41"/>
      <c r="K13" s="41"/>
      <c r="L13" s="41"/>
      <c r="M13" s="41"/>
      <c r="N13" s="41"/>
      <c r="O13" s="41"/>
      <c r="P13" s="41"/>
      <c r="Q13" s="41"/>
      <c r="R13" s="41"/>
      <c r="S13" s="41"/>
    </row>
    <row r="14" spans="2:19" ht="21.75" customHeight="1" x14ac:dyDescent="0.25">
      <c r="B14" s="17" t="s">
        <v>10</v>
      </c>
      <c r="C14" s="1">
        <v>13.5</v>
      </c>
      <c r="D14" s="1">
        <v>14</v>
      </c>
      <c r="E14" s="41"/>
      <c r="F14" s="41"/>
      <c r="G14" s="41"/>
      <c r="H14" s="41"/>
      <c r="I14" s="41"/>
      <c r="J14" s="41"/>
      <c r="K14" s="41"/>
      <c r="L14" s="41"/>
      <c r="M14" s="41"/>
      <c r="N14" s="41"/>
      <c r="O14" s="41"/>
      <c r="P14" s="41"/>
      <c r="Q14" s="41"/>
      <c r="R14" s="41"/>
      <c r="S14" s="41"/>
    </row>
    <row r="15" spans="2:19" ht="21.75" customHeight="1" x14ac:dyDescent="0.25">
      <c r="B15" s="17" t="s">
        <v>11</v>
      </c>
      <c r="C15" s="1">
        <v>45</v>
      </c>
      <c r="D15" s="1">
        <v>38</v>
      </c>
      <c r="E15" s="41"/>
      <c r="F15" s="41"/>
      <c r="G15" s="41"/>
      <c r="H15" s="41"/>
      <c r="I15" s="41"/>
      <c r="J15" s="41"/>
      <c r="K15" s="41"/>
      <c r="L15" s="41"/>
      <c r="M15" s="41"/>
      <c r="N15" s="41"/>
      <c r="O15" s="41"/>
      <c r="P15" s="41"/>
      <c r="Q15" s="41"/>
      <c r="R15" s="41"/>
      <c r="S15" s="41"/>
    </row>
    <row r="16" spans="2:19" ht="21.75" customHeight="1" x14ac:dyDescent="0.25">
      <c r="B16" s="17" t="s">
        <v>12</v>
      </c>
      <c r="C16" s="1">
        <v>22</v>
      </c>
      <c r="D16" s="1">
        <v>17</v>
      </c>
      <c r="E16" s="41"/>
      <c r="F16" s="41"/>
      <c r="G16" s="41"/>
      <c r="H16" s="41"/>
      <c r="I16" s="41"/>
      <c r="J16" s="41"/>
      <c r="K16" s="41"/>
      <c r="L16" s="41"/>
      <c r="M16" s="41"/>
      <c r="N16" s="41"/>
      <c r="O16" s="41"/>
      <c r="P16" s="41"/>
      <c r="Q16" s="41"/>
      <c r="R16" s="41"/>
      <c r="S16" s="41"/>
    </row>
    <row r="17" spans="2:19" ht="21.2" customHeight="1" x14ac:dyDescent="0.25">
      <c r="B17" s="45"/>
      <c r="C17" s="45"/>
      <c r="D17" s="45"/>
      <c r="E17" s="41"/>
      <c r="F17" s="41"/>
      <c r="G17" s="41"/>
      <c r="H17" s="41"/>
      <c r="I17" s="41"/>
      <c r="J17" s="41"/>
      <c r="K17" s="41"/>
      <c r="L17" s="41"/>
      <c r="M17" s="41"/>
      <c r="N17" s="41"/>
      <c r="O17" s="41"/>
      <c r="P17" s="41"/>
      <c r="Q17" s="41"/>
      <c r="R17" s="41"/>
      <c r="S17" s="41"/>
    </row>
    <row r="18" spans="2:19" ht="18" customHeight="1" x14ac:dyDescent="0.3">
      <c r="B18" s="42" t="str">
        <f>UPPER(CONCATENATE("Controlador de ",EtiquetadePeso))</f>
        <v>CONTROLADOR DE PESO</v>
      </c>
      <c r="C18" s="42"/>
      <c r="D18" s="42"/>
    </row>
    <row r="19" spans="2:19" ht="18" customHeight="1" x14ac:dyDescent="0.25">
      <c r="B19" s="6" t="s">
        <v>13</v>
      </c>
      <c r="C19" s="6" t="s">
        <v>17</v>
      </c>
      <c r="D19" s="6" t="s">
        <v>8</v>
      </c>
    </row>
    <row r="20" spans="2:19" ht="18" customHeight="1" x14ac:dyDescent="0.25">
      <c r="B20" s="7">
        <f t="shared" ref="B20:B25" ca="1" si="0">TODAY()+30+ROW()</f>
        <v>43657</v>
      </c>
      <c r="C20" s="37">
        <v>0.33333333333333331</v>
      </c>
      <c r="D20" s="8">
        <v>155</v>
      </c>
    </row>
    <row r="21" spans="2:19" ht="18" customHeight="1" x14ac:dyDescent="0.25">
      <c r="B21" s="7">
        <f t="shared" ca="1" si="0"/>
        <v>43658</v>
      </c>
      <c r="C21" s="37">
        <v>0.58333333333333337</v>
      </c>
      <c r="D21" s="8">
        <v>154.5</v>
      </c>
    </row>
    <row r="22" spans="2:19" ht="18" customHeight="1" x14ac:dyDescent="0.25">
      <c r="B22" s="7">
        <f t="shared" ca="1" si="0"/>
        <v>43659</v>
      </c>
      <c r="C22" s="37">
        <v>0.34375</v>
      </c>
      <c r="D22" s="8">
        <v>154.19999999999999</v>
      </c>
    </row>
    <row r="23" spans="2:19" ht="18" customHeight="1" x14ac:dyDescent="0.25">
      <c r="B23" s="7">
        <f t="shared" ca="1" si="0"/>
        <v>43660</v>
      </c>
      <c r="C23" s="37">
        <v>0.58333333333333337</v>
      </c>
      <c r="D23" s="8">
        <v>153.80000000000001</v>
      </c>
    </row>
    <row r="24" spans="2:19" ht="18" customHeight="1" x14ac:dyDescent="0.25">
      <c r="B24" s="7">
        <f t="shared" ca="1" si="0"/>
        <v>43661</v>
      </c>
      <c r="C24" s="37">
        <v>0.33333333333333331</v>
      </c>
      <c r="D24" s="8">
        <v>154.5</v>
      </c>
    </row>
    <row r="25" spans="2:19" ht="18" customHeight="1" x14ac:dyDescent="0.25">
      <c r="B25" s="7">
        <f t="shared" ca="1" si="0"/>
        <v>43662</v>
      </c>
      <c r="C25" s="37">
        <v>0.35416666666666669</v>
      </c>
      <c r="D25" s="8">
        <v>154</v>
      </c>
    </row>
  </sheetData>
  <mergeCells count="11">
    <mergeCell ref="E11:S17"/>
    <mergeCell ref="B18:D18"/>
    <mergeCell ref="B1:E2"/>
    <mergeCell ref="B3:D3"/>
    <mergeCell ref="B10:D10"/>
    <mergeCell ref="E4:S9"/>
    <mergeCell ref="B17:D17"/>
    <mergeCell ref="F10:S10"/>
    <mergeCell ref="F1:S2"/>
    <mergeCell ref="F3:S3"/>
    <mergeCell ref="B9:D9"/>
  </mergeCells>
  <conditionalFormatting sqref="B20:D25">
    <cfRule type="expression" dxfId="0" priority="6">
      <formula>$D20=ObjetivoPeso</formula>
    </cfRule>
  </conditionalFormatting>
  <conditionalFormatting sqref="C8">
    <cfRule type="expression" dxfId="53" priority="1">
      <formula>OR($C$8&lt;18.5,$C$8&gt;25)</formula>
    </cfRule>
  </conditionalFormatting>
  <dataValidations xWindow="51" yWindow="325" count="24">
    <dataValidation type="custom" errorStyle="warning" allowBlank="1" showInputMessage="1" sqref="B12" xr:uid="{00000000-0002-0000-0000-000000000000}">
      <formula1>"Peso"</formula1>
    </dataValidation>
    <dataValidation type="list" errorStyle="warning" allowBlank="1" showInputMessage="1" showErrorMessage="1" error="Selecione a Unidade na lista. Selecione Cancelar, pressione Alt+Seta para baixo para ver as opções e, depois, Seta para baixo e Enter para fazer a seleção" prompt="Selecione o tipo de Unidade nesta célula. Pressione Alt+Seta para baixo para ver as opções e, depois, Seta para baixo e Enter para fazer a seleção" sqref="C7" xr:uid="{00000000-0002-0000-0000-000001000000}">
      <formula1>"Imperial,Métrico"</formula1>
    </dataValidation>
    <dataValidation type="list" errorStyle="warning" allowBlank="1" showInputMessage="1" showErrorMessage="1" error="Selecione o Gênero na lista. Selecione Cancelar, pressione Alt+Seta para baixo para ver as opções e depois Seta para baixo e Enter para fazer a seleção" prompt="Selecione o Sexo nesta célula. Pressione Alt+Seta para baixo para ver as opções e, depois, Seta para baixo e Enter para fazer a seleção" sqref="C4" xr:uid="{00000000-0002-0000-0000-000002000000}">
      <formula1>"Male,Feminino"</formula1>
    </dataValidation>
    <dataValidation allowBlank="1" showInputMessage="1" showErrorMessage="1" prompt="Crie um plano de Fitness nesta pasta de trabalho. Insira detalhes na tabela controle de peso que começa na célula B19 nesta planilha de controle de peso. Os gráficos estão na célula E4 e E11" sqref="A1" xr:uid="{00000000-0002-0000-0000-000003000000}"/>
    <dataValidation allowBlank="1" showInputMessage="1" showErrorMessage="1" prompt="O título desta planilha está nessa célula e a imagem na célula à direita. Insira informações pessoais nas células C4 a C8 e inicie as estatísticas nas células C12 a D16" sqref="B1:E2" xr:uid="{00000000-0002-0000-0000-000004000000}"/>
    <dataValidation allowBlank="1" showInputMessage="1" showErrorMessage="1" prompt="Insira detalhes pessoais nas células abaixo. O Tamanho do corpo é automaticamente calculado na célula à direita" sqref="B3:D3" xr:uid="{00000000-0002-0000-0000-000005000000}"/>
    <dataValidation allowBlank="1" showInputMessage="1" showErrorMessage="1" prompt="Insira o Sexo na célula à direita" sqref="B4" xr:uid="{00000000-0002-0000-0000-000006000000}"/>
    <dataValidation allowBlank="1" showInputMessage="1" showErrorMessage="1" prompt="Inserir a idade na célula à direita" sqref="B5" xr:uid="{00000000-0002-0000-0000-000007000000}"/>
    <dataValidation allowBlank="1" showInputMessage="1" showErrorMessage="1" prompt="Insira a Idade nesta célula" sqref="C5" xr:uid="{00000000-0002-0000-0000-000008000000}"/>
    <dataValidation allowBlank="1" showInputMessage="1" showErrorMessage="1" prompt="Insira a altura na célula à direita" sqref="B6" xr:uid="{00000000-0002-0000-0000-000009000000}"/>
    <dataValidation allowBlank="1" showInputMessage="1" showErrorMessage="1" prompt="Digite a altura nesta célula" sqref="C6" xr:uid="{00000000-0002-0000-0000-00000A000000}"/>
    <dataValidation allowBlank="1" showInputMessage="1" showErrorMessage="1" prompt="Selecione o tipo de Unidade na célula à direita" sqref="B7" xr:uid="{00000000-0002-0000-0000-00000B000000}"/>
    <dataValidation allowBlank="1" showInputMessage="1" showErrorMessage="1" prompt="O índice de massa corporal é calculado automaticamente na célula à direita" sqref="B8" xr:uid="{00000000-0002-0000-0000-00000C000000}"/>
    <dataValidation allowBlank="1" showInputMessage="1" showErrorMessage="1" prompt="O índice de massa corporal é calculado automaticamente nesta célula" sqref="C8" xr:uid="{00000000-0002-0000-0000-00000D000000}"/>
    <dataValidation allowBlank="1" showInputMessage="1" showErrorMessage="1" prompt="Insira as estatísticas iniciais nas células abaixo" sqref="B10:D10" xr:uid="{00000000-0002-0000-0000-00000E000000}"/>
    <dataValidation allowBlank="1" showInputMessage="1" showErrorMessage="1" prompt="Personalize o tipo, exceto o preso nessa coluna abaixo desse cabeçalho. O peso é usado para determinar a outros dados nesse plano Fitness, como o índice de massa corpora, e não deve ser alterado" sqref="B11" xr:uid="{00000000-0002-0000-0000-00000F000000}"/>
    <dataValidation allowBlank="1" showInputMessage="1" showErrorMessage="1" prompt="Insira os dados atuais nessa coluna sob este título para o tipo digitado" sqref="C11" xr:uid="{00000000-0002-0000-0000-000010000000}"/>
    <dataValidation allowBlank="1" showInputMessage="1" showErrorMessage="1" prompt="Insira os dados do objetivo nessa coluna sob este título para o tipo digitado" sqref="D11" xr:uid="{00000000-0002-0000-0000-000011000000}"/>
    <dataValidation allowBlank="1" showInputMessage="1" showErrorMessage="1" prompt="Insira os detalhes na tabela abaixo" sqref="B18:D18" xr:uid="{00000000-0002-0000-0000-000012000000}"/>
    <dataValidation allowBlank="1" showInputMessage="1" showErrorMessage="1" prompt="Insira a data na coluna sob este cabeçalho. Use os filtros para localizar itens específicos" sqref="B19" xr:uid="{00000000-0002-0000-0000-000013000000}"/>
    <dataValidation allowBlank="1" showInputMessage="1" showErrorMessage="1" prompt="Insira a Hora na coluna sob este cabeçalho" sqref="C19" xr:uid="{00000000-0002-0000-0000-000014000000}"/>
    <dataValidation allowBlank="1" showInputMessage="1" showErrorMessage="1" prompt="Insira o Peso nesta coluna sob este cabeçalho" sqref="D19" xr:uid="{00000000-0002-0000-0000-000015000000}"/>
    <dataValidation allowBlank="1" showInputMessage="1" showErrorMessage="1" prompt="A unidade do peso será atualizada automaticamente dessa célula. Gráfico de áreas acompanhando o andamento do peso está na célula abaixo" sqref="E10" xr:uid="{00000000-0002-0000-0000-000016000000}"/>
    <dataValidation allowBlank="1" showInputMessage="1" showErrorMessage="1" prompt="O  tamanho do corpo é atualizado automaticamente nesta célula. Gráfico de linhas acompanhando o progresso de cada estatística inicial, incluindo quadril, cintura, coxa e bíceps, nesta célula." sqref="E3" xr:uid="{00000000-0002-0000-0000-000017000000}"/>
  </dataValidations>
  <printOptions horizontalCentered="1"/>
  <pageMargins left="0.25" right="0.25" top="0.75" bottom="0.75" header="0.3" footer="0.3"/>
  <pageSetup paperSize="9" scale="49" fitToHeight="0" orientation="portrait"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8"/>
  <sheetViews>
    <sheetView showGridLines="0" zoomScaleNormal="100" workbookViewId="0"/>
  </sheetViews>
  <sheetFormatPr defaultColWidth="9.140625" defaultRowHeight="18" customHeight="1" x14ac:dyDescent="0.25"/>
  <cols>
    <col min="1" max="1" width="2.7109375" style="6" customWidth="1"/>
    <col min="2" max="4" width="14.1406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3" t="s">
        <v>0</v>
      </c>
      <c r="C1" s="43"/>
      <c r="D1" s="43"/>
      <c r="E1" s="43"/>
      <c r="F1" s="43"/>
      <c r="G1" s="41" t="s">
        <v>21</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UPPER(CONCATENATE("Controlador de ",'Controlador de peso'!EtiquetadoObjetivo1))</f>
        <v>CONTROLADOR DE CINTURA</v>
      </c>
      <c r="C3" s="42"/>
      <c r="D3" s="42"/>
    </row>
    <row r="4" spans="2:20" ht="18" customHeight="1" x14ac:dyDescent="0.25">
      <c r="B4" s="6" t="s">
        <v>13</v>
      </c>
      <c r="C4" s="6" t="s">
        <v>17</v>
      </c>
      <c r="D4" s="6" t="s">
        <v>22</v>
      </c>
    </row>
    <row r="5" spans="2:20" ht="18" customHeight="1" x14ac:dyDescent="0.25">
      <c r="B5" s="7">
        <f ca="1">TODAY()+30+ROW()</f>
        <v>43642</v>
      </c>
      <c r="C5" s="37">
        <v>0.33333333333333331</v>
      </c>
      <c r="D5" s="8">
        <v>36</v>
      </c>
    </row>
    <row r="6" spans="2:20" ht="18" customHeight="1" x14ac:dyDescent="0.25">
      <c r="B6" s="7">
        <f ca="1">TODAY()+30+ROW()</f>
        <v>43643</v>
      </c>
      <c r="C6" s="37">
        <v>0.58333333333333337</v>
      </c>
      <c r="D6" s="8">
        <v>36.700000000000003</v>
      </c>
    </row>
    <row r="7" spans="2:20" ht="18" customHeight="1" x14ac:dyDescent="0.25">
      <c r="B7" s="7">
        <f ca="1">TODAY()+30+ROW()</f>
        <v>43644</v>
      </c>
      <c r="C7" s="37">
        <v>0.34375</v>
      </c>
      <c r="D7" s="8">
        <v>38</v>
      </c>
    </row>
    <row r="8" spans="2:20" ht="18" customHeight="1" x14ac:dyDescent="0.25">
      <c r="B8" s="7">
        <f ca="1">TODAY()+30+ROW()</f>
        <v>43645</v>
      </c>
      <c r="C8" s="37">
        <v>0.41666666666666669</v>
      </c>
      <c r="D8" s="8">
        <v>35</v>
      </c>
    </row>
  </sheetData>
  <mergeCells count="3">
    <mergeCell ref="B1:F2"/>
    <mergeCell ref="B3:D3"/>
    <mergeCell ref="G1:T2"/>
  </mergeCells>
  <conditionalFormatting sqref="B5:D8">
    <cfRule type="expression" dxfId="5" priority="5">
      <formula>$D5=Objetivo1</formula>
    </cfRule>
  </conditionalFormatting>
  <dataValidations count="6">
    <dataValidation allowBlank="1" showInputMessage="1" showErrorMessage="1" prompt="Crie um controlador de cintura nesta planilha. Insira as informações na tabela Controlador de Cintura" sqref="A1" xr:uid="{00000000-0002-0000-0100-000000000000}"/>
    <dataValidation allowBlank="1" showInputMessage="1" showErrorMessage="1" prompt="Título desta planilha está nesta célula e a imagem na célula à direita" sqref="B1:F2" xr:uid="{00000000-0002-0000-0100-000001000000}"/>
    <dataValidation allowBlank="1" showInputMessage="1" showErrorMessage="1" prompt="Insira os detalhes na tabela abaixo" sqref="B3:D3" xr:uid="{00000000-0002-0000-0100-000002000000}"/>
    <dataValidation allowBlank="1" showInputMessage="1" showErrorMessage="1" prompt="Insira a data na coluna sob este cabeçalho. Use os filtros para localizar itens específicos" sqref="B4" xr:uid="{00000000-0002-0000-0100-000003000000}"/>
    <dataValidation allowBlank="1" showInputMessage="1" showErrorMessage="1" prompt="Insira a Hora na coluna sob este cabeçalho" sqref="C4" xr:uid="{00000000-0002-0000-0100-000004000000}"/>
    <dataValidation allowBlank="1" showInputMessage="1" showErrorMessage="1" prompt="Insira o tamanho na coluna sob este cabeçalho" sqref="D4" xr:uid="{00000000-0002-0000-0100-000005000000}"/>
  </dataValidations>
  <printOptions horizontalCentered="1"/>
  <pageMargins left="0.25" right="0.25" top="0.75" bottom="0.75" header="0.3" footer="0.3"/>
  <pageSetup paperSize="9" scale="53" fitToHeight="0" orientation="portrait"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B1:T9"/>
  <sheetViews>
    <sheetView showGridLines="0" zoomScaleNormal="100" workbookViewId="0"/>
  </sheetViews>
  <sheetFormatPr defaultColWidth="9.140625" defaultRowHeight="18" customHeight="1" x14ac:dyDescent="0.25"/>
  <cols>
    <col min="1" max="1" width="2.7109375" style="6" customWidth="1"/>
    <col min="2" max="4" width="14.1406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3" t="s">
        <v>0</v>
      </c>
      <c r="C1" s="43"/>
      <c r="D1" s="43"/>
      <c r="E1" s="43"/>
      <c r="F1" s="43"/>
      <c r="G1" s="41" t="s">
        <v>21</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UPPER(CONCATENATE("Controlador de ",'Controlador de peso'!EtiquetadoObjetivo2))</f>
        <v>CONTROLADOR DE BÍCEPS</v>
      </c>
      <c r="C3" s="42"/>
      <c r="D3" s="42"/>
    </row>
    <row r="4" spans="2:20" ht="18" customHeight="1" x14ac:dyDescent="0.25">
      <c r="B4" s="6" t="s">
        <v>13</v>
      </c>
      <c r="C4" s="6" t="s">
        <v>17</v>
      </c>
      <c r="D4" s="6" t="s">
        <v>22</v>
      </c>
    </row>
    <row r="5" spans="2:20" ht="18" customHeight="1" x14ac:dyDescent="0.25">
      <c r="B5" s="7">
        <f ca="1">TODAY()+30+ROW()</f>
        <v>43642</v>
      </c>
      <c r="C5" s="37">
        <v>0.33333333333333331</v>
      </c>
      <c r="D5" s="8">
        <v>13.5</v>
      </c>
    </row>
    <row r="6" spans="2:20" ht="18" customHeight="1" x14ac:dyDescent="0.25">
      <c r="B6" s="7">
        <f ca="1">TODAY()+30+ROW()</f>
        <v>43643</v>
      </c>
      <c r="C6" s="37">
        <v>0.58333333333333337</v>
      </c>
      <c r="D6" s="8">
        <v>13.5</v>
      </c>
    </row>
    <row r="7" spans="2:20" ht="18" customHeight="1" x14ac:dyDescent="0.25">
      <c r="B7" s="7">
        <f ca="1">TODAY()+30+ROW()</f>
        <v>43644</v>
      </c>
      <c r="C7" s="37">
        <v>0.34375</v>
      </c>
      <c r="D7" s="8">
        <v>13.6</v>
      </c>
    </row>
    <row r="8" spans="2:20" ht="18" customHeight="1" x14ac:dyDescent="0.25">
      <c r="B8" s="7">
        <f ca="1">TODAY()+30+ROW()</f>
        <v>43645</v>
      </c>
      <c r="C8" s="37">
        <v>0.58333333333333337</v>
      </c>
      <c r="D8" s="8">
        <v>13.8</v>
      </c>
    </row>
    <row r="9" spans="2:20" ht="18" customHeight="1" x14ac:dyDescent="0.25">
      <c r="B9" s="32">
        <f ca="1">TODAY()+30+ROW()</f>
        <v>43646</v>
      </c>
      <c r="C9" s="38">
        <v>0.33333333333333331</v>
      </c>
      <c r="D9" s="33">
        <v>14</v>
      </c>
    </row>
  </sheetData>
  <mergeCells count="3">
    <mergeCell ref="B1:F2"/>
    <mergeCell ref="B3:D3"/>
    <mergeCell ref="G1:T2"/>
  </mergeCells>
  <conditionalFormatting sqref="B5:D9">
    <cfRule type="expression" dxfId="9" priority="4">
      <formula>$D5=Objetivo2</formula>
    </cfRule>
  </conditionalFormatting>
  <dataValidations count="6">
    <dataValidation allowBlank="1" showInputMessage="1" showErrorMessage="1" prompt="Crie um controlador de bíceps nesta planilha. Insira as informações na tabela Controlador de Bíceps" sqref="A1" xr:uid="{00000000-0002-0000-0200-000000000000}"/>
    <dataValidation allowBlank="1" showInputMessage="1" showErrorMessage="1" prompt="Título desta planilha está nesta célula e a imagem na célula à direita" sqref="B1:F2" xr:uid="{00000000-0002-0000-0200-000001000000}"/>
    <dataValidation allowBlank="1" showInputMessage="1" showErrorMessage="1" prompt="Insira os detalhes na tabela abaixo" sqref="B3:D3" xr:uid="{00000000-0002-0000-0200-000002000000}"/>
    <dataValidation allowBlank="1" showInputMessage="1" showErrorMessage="1" prompt="Insira a data na coluna sob este cabeçalho. Use os filtros para localizar itens específicos" sqref="B4" xr:uid="{00000000-0002-0000-0200-000003000000}"/>
    <dataValidation allowBlank="1" showInputMessage="1" showErrorMessage="1" prompt="Insira a Hora na coluna sob este cabeçalho" sqref="C4" xr:uid="{00000000-0002-0000-0200-000004000000}"/>
    <dataValidation allowBlank="1" showInputMessage="1" showErrorMessage="1" prompt="Insira o tamanho na coluna sob este cabeçalho" sqref="D4" xr:uid="{00000000-0002-0000-0200-000005000000}"/>
  </dataValidations>
  <printOptions horizontalCentered="1"/>
  <pageMargins left="0.25" right="0.25" top="0.75" bottom="0.75" header="0.3" footer="0.3"/>
  <pageSetup paperSize="9" scale="53" fitToHeight="0" orientation="portrait"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B1:T7"/>
  <sheetViews>
    <sheetView showGridLines="0" zoomScaleNormal="100" workbookViewId="0"/>
  </sheetViews>
  <sheetFormatPr defaultColWidth="9.140625" defaultRowHeight="18" customHeight="1" x14ac:dyDescent="0.25"/>
  <cols>
    <col min="1" max="1" width="2.7109375" style="6" customWidth="1"/>
    <col min="2" max="4" width="14.1406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3" t="s">
        <v>0</v>
      </c>
      <c r="C1" s="43"/>
      <c r="D1" s="43"/>
      <c r="E1" s="43"/>
      <c r="F1" s="43"/>
      <c r="G1" s="41" t="s">
        <v>21</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UPPER(CONCATENATE("Controlador de ",'Controlador de peso'!EtiquetadoObjetivo3))</f>
        <v>CONTROLADOR DE QUADRIL</v>
      </c>
      <c r="C3" s="42"/>
      <c r="D3" s="42"/>
    </row>
    <row r="4" spans="2:20" ht="18" customHeight="1" x14ac:dyDescent="0.25">
      <c r="B4" s="6" t="s">
        <v>13</v>
      </c>
      <c r="C4" s="6" t="s">
        <v>17</v>
      </c>
      <c r="D4" s="6" t="s">
        <v>22</v>
      </c>
    </row>
    <row r="5" spans="2:20" ht="18" customHeight="1" x14ac:dyDescent="0.25">
      <c r="B5" s="7">
        <f ca="1">TODAY()+30+ROW()</f>
        <v>43642</v>
      </c>
      <c r="C5" s="37">
        <v>0.33333333333333331</v>
      </c>
      <c r="D5" s="8">
        <v>45</v>
      </c>
    </row>
    <row r="6" spans="2:20" ht="18" customHeight="1" x14ac:dyDescent="0.25">
      <c r="B6" s="7">
        <f ca="1">TODAY()+30+ROW()</f>
        <v>43643</v>
      </c>
      <c r="C6" s="37">
        <v>0.58333333333333337</v>
      </c>
      <c r="D6" s="8">
        <v>44.8</v>
      </c>
    </row>
    <row r="7" spans="2:20" ht="18" customHeight="1" x14ac:dyDescent="0.25">
      <c r="B7" s="7">
        <f ca="1">TODAY()+30+ROW()</f>
        <v>43644</v>
      </c>
      <c r="C7" s="37">
        <v>0.41666666666666669</v>
      </c>
      <c r="D7" s="8">
        <v>42</v>
      </c>
    </row>
  </sheetData>
  <mergeCells count="3">
    <mergeCell ref="B1:F2"/>
    <mergeCell ref="B3:D3"/>
    <mergeCell ref="G1:T2"/>
  </mergeCells>
  <conditionalFormatting sqref="B5:D7">
    <cfRule type="expression" dxfId="13" priority="3">
      <formula>$D5=Objetivo3</formula>
    </cfRule>
  </conditionalFormatting>
  <dataValidations count="6">
    <dataValidation allowBlank="1" showInputMessage="1" showErrorMessage="1" prompt="Crie um controlador de quadris nesta planilha. Insira as informações na tabela Controlador de Quadris" sqref="A1" xr:uid="{00000000-0002-0000-0300-000000000000}"/>
    <dataValidation allowBlank="1" showInputMessage="1" showErrorMessage="1" prompt="Título desta planilha está nesta célula e a imagem na célula à direita" sqref="B1:F2" xr:uid="{00000000-0002-0000-0300-000001000000}"/>
    <dataValidation allowBlank="1" showInputMessage="1" showErrorMessage="1" prompt="Insira os detalhes na tabela abaixo" sqref="B3:D3" xr:uid="{00000000-0002-0000-0300-000002000000}"/>
    <dataValidation allowBlank="1" showInputMessage="1" showErrorMessage="1" prompt="Insira a data na coluna sob este cabeçalho. Use os filtros para localizar itens específicos" sqref="B4" xr:uid="{00000000-0002-0000-0300-000003000000}"/>
    <dataValidation allowBlank="1" showInputMessage="1" showErrorMessage="1" prompt="Insira a Hora na coluna sob este cabeçalho" sqref="C4" xr:uid="{00000000-0002-0000-0300-000004000000}"/>
    <dataValidation allowBlank="1" showInputMessage="1" showErrorMessage="1" prompt="Insira o tamanho na coluna sob este cabeçalho" sqref="D4" xr:uid="{00000000-0002-0000-0300-000005000000}"/>
  </dataValidations>
  <printOptions horizontalCentered="1"/>
  <pageMargins left="0.25" right="0.25" top="0.75" bottom="0.75" header="0.3" footer="0.3"/>
  <pageSetup paperSize="9" scale="53"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pageSetUpPr fitToPage="1"/>
  </sheetPr>
  <dimension ref="B1:T11"/>
  <sheetViews>
    <sheetView showGridLines="0" zoomScaleNormal="100" workbookViewId="0"/>
  </sheetViews>
  <sheetFormatPr defaultColWidth="9.140625" defaultRowHeight="18" customHeight="1" x14ac:dyDescent="0.25"/>
  <cols>
    <col min="1" max="1" width="2.7109375" style="6" customWidth="1"/>
    <col min="2" max="4" width="14.140625" style="6" customWidth="1"/>
    <col min="5" max="5" width="2.7109375" style="6" customWidth="1"/>
    <col min="6" max="6" width="11.5703125" style="6" customWidth="1"/>
    <col min="7" max="7" width="9.42578125" style="6" customWidth="1"/>
    <col min="8" max="8" width="9.28515625" style="6" customWidth="1"/>
    <col min="9" max="9" width="2.7109375" style="6" customWidth="1"/>
    <col min="10" max="10" width="11.5703125" style="6" customWidth="1"/>
    <col min="11" max="11" width="9.42578125" style="6" customWidth="1"/>
    <col min="12" max="12" width="9.28515625" style="6" customWidth="1"/>
    <col min="13" max="13" width="2.7109375" style="6" customWidth="1"/>
    <col min="14" max="14" width="11.5703125" style="6" customWidth="1"/>
    <col min="15" max="15" width="9.42578125" style="6" customWidth="1"/>
    <col min="16" max="16" width="9.28515625" style="6" customWidth="1"/>
    <col min="17" max="17" width="2.7109375" style="6" customWidth="1"/>
    <col min="18" max="18" width="11.5703125" style="6" customWidth="1"/>
    <col min="19" max="19" width="9.42578125" style="6" customWidth="1"/>
    <col min="20" max="20" width="9.28515625" style="6" customWidth="1"/>
    <col min="21" max="21" width="2.7109375" style="6" customWidth="1"/>
    <col min="22" max="16384" width="9.140625" style="6"/>
  </cols>
  <sheetData>
    <row r="1" spans="2:20" ht="57.75" customHeight="1" x14ac:dyDescent="0.25">
      <c r="B1" s="43" t="s">
        <v>0</v>
      </c>
      <c r="C1" s="43"/>
      <c r="D1" s="43"/>
      <c r="E1" s="43"/>
      <c r="F1" s="43"/>
      <c r="G1" s="41" t="s">
        <v>21</v>
      </c>
      <c r="H1" s="41"/>
      <c r="I1" s="41"/>
      <c r="J1" s="41"/>
      <c r="K1" s="41"/>
      <c r="L1" s="41"/>
      <c r="M1" s="41"/>
      <c r="N1" s="41"/>
      <c r="O1" s="41"/>
      <c r="P1" s="41"/>
      <c r="Q1" s="41"/>
      <c r="R1" s="41"/>
      <c r="S1" s="41"/>
      <c r="T1" s="41"/>
    </row>
    <row r="2" spans="2:20" ht="21" customHeight="1" x14ac:dyDescent="0.25">
      <c r="B2" s="43"/>
      <c r="C2" s="43"/>
      <c r="D2" s="43"/>
      <c r="E2" s="43"/>
      <c r="F2" s="43"/>
      <c r="G2" s="41"/>
      <c r="H2" s="41"/>
      <c r="I2" s="41"/>
      <c r="J2" s="41"/>
      <c r="K2" s="41"/>
      <c r="L2" s="41"/>
      <c r="M2" s="41"/>
      <c r="N2" s="41"/>
      <c r="O2" s="41"/>
      <c r="P2" s="41"/>
      <c r="Q2" s="41"/>
      <c r="R2" s="41"/>
      <c r="S2" s="41"/>
      <c r="T2" s="41"/>
    </row>
    <row r="3" spans="2:20" ht="18" customHeight="1" x14ac:dyDescent="0.3">
      <c r="B3" s="42" t="str">
        <f>UPPER(CONCATENATE("Controlador de ",'Controlador de peso'!EtiquetadoObjetivo4))</f>
        <v>CONTROLADOR DE COXA</v>
      </c>
      <c r="C3" s="42"/>
      <c r="D3" s="42"/>
    </row>
    <row r="4" spans="2:20" ht="18" customHeight="1" x14ac:dyDescent="0.25">
      <c r="B4" s="6" t="s">
        <v>13</v>
      </c>
      <c r="C4" s="6" t="s">
        <v>17</v>
      </c>
      <c r="D4" s="6" t="s">
        <v>22</v>
      </c>
    </row>
    <row r="5" spans="2:20" ht="18" customHeight="1" x14ac:dyDescent="0.25">
      <c r="B5" s="7">
        <f t="shared" ref="B5:B11" ca="1" si="0">TODAY()+30+ROW()</f>
        <v>43642</v>
      </c>
      <c r="C5" s="37">
        <v>0.33333333333333331</v>
      </c>
      <c r="D5" s="8">
        <v>22</v>
      </c>
    </row>
    <row r="6" spans="2:20" ht="18" customHeight="1" x14ac:dyDescent="0.25">
      <c r="B6" s="7">
        <f t="shared" ca="1" si="0"/>
        <v>43643</v>
      </c>
      <c r="C6" s="37">
        <v>0.58333333333333337</v>
      </c>
      <c r="D6" s="8">
        <v>21</v>
      </c>
    </row>
    <row r="7" spans="2:20" ht="18" customHeight="1" x14ac:dyDescent="0.25">
      <c r="B7" s="7">
        <f t="shared" ca="1" si="0"/>
        <v>43644</v>
      </c>
      <c r="C7" s="37">
        <v>0.34375</v>
      </c>
      <c r="D7" s="8">
        <v>20.5</v>
      </c>
    </row>
    <row r="8" spans="2:20" ht="18" customHeight="1" x14ac:dyDescent="0.25">
      <c r="B8" s="7">
        <f t="shared" ca="1" si="0"/>
        <v>43645</v>
      </c>
      <c r="C8" s="37">
        <v>0.58333333333333337</v>
      </c>
      <c r="D8" s="8">
        <v>21</v>
      </c>
    </row>
    <row r="9" spans="2:20" ht="18" customHeight="1" x14ac:dyDescent="0.25">
      <c r="B9" s="7">
        <f t="shared" ca="1" si="0"/>
        <v>43646</v>
      </c>
      <c r="C9" s="37">
        <v>0.33333333333333331</v>
      </c>
      <c r="D9" s="8">
        <v>22</v>
      </c>
    </row>
    <row r="10" spans="2:20" ht="18" customHeight="1" x14ac:dyDescent="0.25">
      <c r="B10" s="7">
        <f t="shared" ca="1" si="0"/>
        <v>43647</v>
      </c>
      <c r="C10" s="37">
        <v>0.35416666666666669</v>
      </c>
      <c r="D10" s="8">
        <v>21</v>
      </c>
    </row>
    <row r="11" spans="2:20" ht="18" customHeight="1" x14ac:dyDescent="0.25">
      <c r="B11" s="7">
        <f t="shared" ca="1" si="0"/>
        <v>43648</v>
      </c>
      <c r="C11" s="37">
        <v>0.41666666666666669</v>
      </c>
      <c r="D11" s="8">
        <v>20.3</v>
      </c>
    </row>
  </sheetData>
  <mergeCells count="3">
    <mergeCell ref="B1:F2"/>
    <mergeCell ref="B3:D3"/>
    <mergeCell ref="G1:T2"/>
  </mergeCells>
  <conditionalFormatting sqref="B5:D11">
    <cfRule type="expression" dxfId="18" priority="2">
      <formula>$D5=Objetivo4</formula>
    </cfRule>
  </conditionalFormatting>
  <dataValidations count="6">
    <dataValidation allowBlank="1" showInputMessage="1" showErrorMessage="1" prompt="Crie um controlador de coxa nesta planilha. Insira as informações na tabela de controle" sqref="A1" xr:uid="{00000000-0002-0000-0400-000000000000}"/>
    <dataValidation allowBlank="1" showInputMessage="1" showErrorMessage="1" prompt="Título desta planilha está nesta célula e a imagem na célula à direita" sqref="B1:F2" xr:uid="{00000000-0002-0000-0400-000001000000}"/>
    <dataValidation allowBlank="1" showInputMessage="1" showErrorMessage="1" prompt="Insira os detalhes na tabela abaixo" sqref="B3:D3" xr:uid="{00000000-0002-0000-0400-000002000000}"/>
    <dataValidation allowBlank="1" showInputMessage="1" showErrorMessage="1" prompt="Insira a data na coluna sob este cabeçalho. Use os filtros para localizar itens específicos" sqref="B4" xr:uid="{00000000-0002-0000-0400-000003000000}"/>
    <dataValidation allowBlank="1" showInputMessage="1" showErrorMessage="1" prompt="Insira a Hora na coluna sob este cabeçalho" sqref="C4" xr:uid="{00000000-0002-0000-0400-000004000000}"/>
    <dataValidation allowBlank="1" showInputMessage="1" showErrorMessage="1" prompt="Insira o tamanho na coluna sob este cabeçalho" sqref="D4" xr:uid="{00000000-0002-0000-0400-000005000000}"/>
  </dataValidations>
  <printOptions horizontalCentered="1"/>
  <pageMargins left="0.25" right="0.25" top="0.75" bottom="0.75" header="0.3" footer="0.3"/>
  <pageSetup paperSize="9" scale="53"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theme="5"/>
    <pageSetUpPr fitToPage="1"/>
  </sheetPr>
  <dimension ref="A1:I16"/>
  <sheetViews>
    <sheetView showGridLines="0" workbookViewId="0"/>
  </sheetViews>
  <sheetFormatPr defaultColWidth="9.140625" defaultRowHeight="18" customHeight="1" x14ac:dyDescent="0.25"/>
  <cols>
    <col min="1" max="1" width="2.7109375" style="4" customWidth="1"/>
    <col min="2" max="2" width="21.42578125" style="4" customWidth="1"/>
    <col min="3" max="3" width="28.140625" style="4" customWidth="1"/>
    <col min="4" max="4" width="29" style="4" customWidth="1"/>
    <col min="5" max="5" width="14.7109375" style="13" customWidth="1"/>
    <col min="6" max="6" width="14.140625" style="4" bestFit="1" customWidth="1"/>
    <col min="7" max="7" width="13.140625" style="4" customWidth="1"/>
    <col min="8" max="8" width="30.85546875" style="40" customWidth="1"/>
    <col min="9" max="9" width="2.7109375" style="3" customWidth="1"/>
    <col min="10" max="16384" width="9.140625" style="3"/>
  </cols>
  <sheetData>
    <row r="1" spans="1:9" s="5" customFormat="1" ht="57.75" customHeight="1" x14ac:dyDescent="0.25">
      <c r="A1" s="6"/>
      <c r="B1" s="46" t="s">
        <v>23</v>
      </c>
      <c r="C1" s="46"/>
      <c r="D1" s="46"/>
      <c r="E1" s="41" t="s">
        <v>21</v>
      </c>
      <c r="F1" s="41"/>
      <c r="G1" s="41"/>
      <c r="H1" s="41"/>
      <c r="I1" s="41"/>
    </row>
    <row r="2" spans="1:9" customFormat="1" ht="21" customHeight="1" x14ac:dyDescent="0.25">
      <c r="A2" s="6"/>
      <c r="B2" s="46"/>
      <c r="C2" s="46"/>
      <c r="D2" s="46"/>
      <c r="E2" s="41"/>
      <c r="F2" s="41"/>
      <c r="G2" s="41"/>
      <c r="H2" s="41"/>
      <c r="I2" s="41"/>
    </row>
    <row r="3" spans="1:9" ht="30.75" customHeight="1" x14ac:dyDescent="0.25">
      <c r="A3" s="6"/>
      <c r="B3" s="26" t="s">
        <v>24</v>
      </c>
      <c r="C3" s="30" t="s">
        <v>31</v>
      </c>
      <c r="D3" s="29" t="s">
        <v>33</v>
      </c>
      <c r="F3" s="6"/>
      <c r="G3" s="6"/>
      <c r="H3" s="6"/>
    </row>
    <row r="4" spans="1:9" ht="21.75" customHeight="1" x14ac:dyDescent="0.25">
      <c r="A4" s="6"/>
      <c r="B4" s="12" t="s">
        <v>25</v>
      </c>
      <c r="C4" s="2">
        <f>SUMIF(RegistrodeAtividades[ATIVIDADE],Categoria1,RegistrodeAtividades[DISTÂNCIA])</f>
        <v>11.46</v>
      </c>
      <c r="D4" s="10" t="s">
        <v>71</v>
      </c>
      <c r="F4" s="6"/>
      <c r="G4" s="6"/>
      <c r="H4" s="6"/>
    </row>
    <row r="5" spans="1:9" ht="21.75" customHeight="1" x14ac:dyDescent="0.25">
      <c r="A5" s="6"/>
      <c r="B5" s="12" t="s">
        <v>26</v>
      </c>
      <c r="C5" s="2">
        <f>SUMIF(RegistrodeAtividades[ATIVIDADE],Categoria2,RegistrodeAtividades[DISTÂNCIA])</f>
        <v>0</v>
      </c>
      <c r="D5" s="10" t="s">
        <v>71</v>
      </c>
      <c r="F5" s="6"/>
      <c r="G5" s="6"/>
      <c r="H5" s="6"/>
    </row>
    <row r="6" spans="1:9" ht="21.75" customHeight="1" x14ac:dyDescent="0.25">
      <c r="A6" s="6"/>
      <c r="B6" s="12" t="s">
        <v>27</v>
      </c>
      <c r="C6" s="2">
        <f>SUMIF(RegistrodeAtividades[ATIVIDADE],Categoria3,RegistrodeAtividades[DISTÂNCIA])</f>
        <v>1227</v>
      </c>
      <c r="D6" s="10" t="s">
        <v>34</v>
      </c>
      <c r="F6" s="6"/>
      <c r="G6" s="6"/>
      <c r="H6" s="6"/>
    </row>
    <row r="7" spans="1:9" ht="21.75" customHeight="1" x14ac:dyDescent="0.25">
      <c r="A7" s="6"/>
      <c r="B7" s="12" t="s">
        <v>28</v>
      </c>
      <c r="C7" s="2">
        <f>SUMIF(RegistrodeAtividades[ATIVIDADE],Categoria4,RegistrodeAtividades[DISTÂNCIA])</f>
        <v>1700</v>
      </c>
      <c r="D7" s="10" t="s">
        <v>35</v>
      </c>
      <c r="F7" s="6"/>
      <c r="G7" s="6"/>
      <c r="H7" s="6"/>
    </row>
    <row r="8" spans="1:9" s="6" customFormat="1" ht="21.75" customHeight="1" x14ac:dyDescent="0.25">
      <c r="B8" s="12" t="s">
        <v>29</v>
      </c>
      <c r="C8" s="2">
        <f>SUMIF(RegistrodeAtividades[ATIVIDADE],Categoria5,RegistrodeAtividades[DISTÂNCIA])</f>
        <v>4.53</v>
      </c>
      <c r="D8" s="10" t="s">
        <v>71</v>
      </c>
      <c r="E8" s="13"/>
    </row>
    <row r="9" spans="1:9" ht="18" customHeight="1" x14ac:dyDescent="0.25">
      <c r="A9" s="6"/>
      <c r="B9" s="45"/>
      <c r="C9" s="45"/>
      <c r="D9" s="45"/>
      <c r="F9" s="6"/>
      <c r="G9" s="6"/>
      <c r="H9" s="6"/>
    </row>
    <row r="10" spans="1:9" ht="18" customHeight="1" x14ac:dyDescent="0.25">
      <c r="B10" s="6" t="s">
        <v>30</v>
      </c>
      <c r="C10" s="6" t="s">
        <v>32</v>
      </c>
      <c r="D10" s="6" t="s">
        <v>36</v>
      </c>
      <c r="E10" s="12" t="s">
        <v>37</v>
      </c>
      <c r="F10" s="12" t="s">
        <v>38</v>
      </c>
      <c r="G10" s="6" t="s">
        <v>39</v>
      </c>
      <c r="H10" s="6" t="s">
        <v>40</v>
      </c>
    </row>
    <row r="11" spans="1:9" ht="18" customHeight="1" x14ac:dyDescent="0.25">
      <c r="B11" s="50">
        <f ca="1">TODAY()+30+ROW()</f>
        <v>43648</v>
      </c>
      <c r="C11" s="51" t="s">
        <v>25</v>
      </c>
      <c r="D11" s="52">
        <v>0.54166666666666663</v>
      </c>
      <c r="E11" s="53">
        <v>1.5972222222222276E-2</v>
      </c>
      <c r="F11" s="54">
        <v>3.66</v>
      </c>
      <c r="G11" s="54">
        <v>173</v>
      </c>
      <c r="H11" s="55" t="s">
        <v>41</v>
      </c>
    </row>
    <row r="12" spans="1:9" ht="18" customHeight="1" x14ac:dyDescent="0.25">
      <c r="B12" s="50">
        <f ca="1">TODAY()+30+ROW()</f>
        <v>43649</v>
      </c>
      <c r="C12" s="51" t="s">
        <v>25</v>
      </c>
      <c r="D12" s="52">
        <v>0.6875</v>
      </c>
      <c r="E12" s="53">
        <v>6.25E-2</v>
      </c>
      <c r="F12" s="54">
        <v>7.8</v>
      </c>
      <c r="G12" s="54">
        <v>344</v>
      </c>
      <c r="H12" s="55"/>
    </row>
    <row r="13" spans="1:9" ht="18" customHeight="1" x14ac:dyDescent="0.25">
      <c r="B13" s="50">
        <f ca="1">TODAY()+30+ROW()</f>
        <v>43650</v>
      </c>
      <c r="C13" s="51" t="s">
        <v>28</v>
      </c>
      <c r="D13" s="52">
        <v>0.41666666666666669</v>
      </c>
      <c r="E13" s="53">
        <v>2.0833333333333332E-2</v>
      </c>
      <c r="F13" s="54">
        <v>1700</v>
      </c>
      <c r="G13" s="54">
        <v>237</v>
      </c>
      <c r="H13" s="55"/>
    </row>
    <row r="14" spans="1:9" ht="18" customHeight="1" x14ac:dyDescent="0.25">
      <c r="B14" s="50">
        <f ca="1">TODAY()+30+ROW()</f>
        <v>43651</v>
      </c>
      <c r="C14" s="51" t="s">
        <v>27</v>
      </c>
      <c r="D14" s="52">
        <v>0.5625</v>
      </c>
      <c r="E14" s="53">
        <v>2.4305555555555556E-2</v>
      </c>
      <c r="F14" s="54">
        <v>1227</v>
      </c>
      <c r="G14" s="54">
        <v>150</v>
      </c>
      <c r="H14" s="55"/>
    </row>
    <row r="15" spans="1:9" ht="18" customHeight="1" x14ac:dyDescent="0.25">
      <c r="B15" s="50">
        <f ca="1">TODAY()+30+ROW()</f>
        <v>43652</v>
      </c>
      <c r="C15" s="51" t="s">
        <v>29</v>
      </c>
      <c r="D15" s="52">
        <v>0.59652777777777777</v>
      </c>
      <c r="E15" s="53">
        <v>2.0833333333333332E-2</v>
      </c>
      <c r="F15" s="54">
        <v>4.53</v>
      </c>
      <c r="G15" s="54">
        <v>115</v>
      </c>
      <c r="H15" s="55"/>
    </row>
    <row r="16" spans="1:9" ht="18" customHeight="1" x14ac:dyDescent="0.25">
      <c r="E16" s="4"/>
    </row>
  </sheetData>
  <mergeCells count="3">
    <mergeCell ref="B1:D2"/>
    <mergeCell ref="E1:I2"/>
    <mergeCell ref="B9:D9"/>
  </mergeCells>
  <dataValidations count="14">
    <dataValidation type="list" errorStyle="warning" allowBlank="1" showInputMessage="1" showErrorMessage="1" error="Selecione a Unidade na lista. Selecione Cancelar, pressione Alt+Seta para baixo para ver as opções e, depois, Seta para baixo e Enter para fazer a seleção" sqref="D4:D8" xr:uid="{00000000-0002-0000-0500-000000000000}">
      <formula1>"Milhas,Quilômetros,Etapas,Voltas,Jardas,Metros,Repetições"</formula1>
    </dataValidation>
    <dataValidation type="list" errorStyle="warning" allowBlank="1" showErrorMessage="1" error="Selecione a Atividade na lista. Selecione Cancelar, pressione Alt+Seta para baixo para ver as opções e, depois, Seta para baixo e Enter para fazer a seleção" sqref="C11:C15" xr:uid="{00000000-0002-0000-0500-000001000000}">
      <formula1>$B$4:$B$8</formula1>
    </dataValidation>
    <dataValidation allowBlank="1" showInputMessage="1" showErrorMessage="1" prompt="Crie um registro de atividades nesta planilha. Insira os detalhes na tabela de Log de atividades iniciando na célula B10. O total de atividades é calculado automaticamente nas células C4 a C8" sqref="A1" xr:uid="{00000000-0002-0000-0500-000002000000}"/>
    <dataValidation allowBlank="1" showInputMessage="1" showErrorMessage="1" prompt="O título desta planilha está nesta célula e a imagem na célula à direita. Atividades e seus totais estão nas células B4 a D8" sqref="B1:D2" xr:uid="{00000000-0002-0000-0500-000003000000}"/>
    <dataValidation allowBlank="1" showInputMessage="1" showErrorMessage="1" prompt="Personalize atividades nessa coluna abaixo do cabeçalho" sqref="B3" xr:uid="{00000000-0002-0000-0500-000004000000}"/>
    <dataValidation allowBlank="1" showInputMessage="1" showErrorMessage="1" prompt="O total é calculado automaticamente na coluna sob este cabeçalho." sqref="C3" xr:uid="{00000000-0002-0000-0500-000005000000}"/>
    <dataValidation allowBlank="1" showInputMessage="1" showErrorMessage="1" prompt="Selecione a Unidade na coluna sob este cabeçalho. Pressione Alt+Seta para baixo para ver as opções e depois Seta para baixo e Enter para selecionar" sqref="D3" xr:uid="{00000000-0002-0000-0500-000006000000}"/>
    <dataValidation allowBlank="1" showInputMessage="1" showErrorMessage="1" prompt="Insira a data na coluna sob este cabeçalho. Use os filtros para localizar itens específicos" sqref="B10" xr:uid="{00000000-0002-0000-0500-000007000000}"/>
    <dataValidation allowBlank="1" showInputMessage="1" showErrorMessage="1" prompt="Selecione a Atividade na coluna sob este cabeçalho. Pressione Alt+Seta para baixo para ver as opções e, depois, Seta para baixo e Enter para selecionar" sqref="C10" xr:uid="{00000000-0002-0000-0500-000008000000}"/>
    <dataValidation allowBlank="1" showInputMessage="1" showErrorMessage="1" prompt="Insira Hora de Início nesta coluna, abaixo deste título" sqref="D10" xr:uid="{00000000-0002-0000-0500-000009000000}"/>
    <dataValidation allowBlank="1" showInputMessage="1" showErrorMessage="1" prompt="Insira Duração nesta coluna sob este título" sqref="E10" xr:uid="{00000000-0002-0000-0500-00000A000000}"/>
    <dataValidation allowBlank="1" showInputMessage="1" showErrorMessage="1" prompt="Insira a Distância na coluna sob este cabeçalho" sqref="F10" xr:uid="{00000000-0002-0000-0500-00000B000000}"/>
    <dataValidation allowBlank="1" showInputMessage="1" showErrorMessage="1" prompt="Insira calorias na coluna abaixo deste cabeçalho." sqref="G10" xr:uid="{00000000-0002-0000-0500-00000C000000}"/>
    <dataValidation allowBlank="1" showInputMessage="1" showErrorMessage="1" prompt="Insira as Anotações na coluna sob este cabeçalho" sqref="H10" xr:uid="{00000000-0002-0000-0500-00000D000000}"/>
  </dataValidations>
  <printOptions horizontalCentered="1"/>
  <pageMargins left="0.25" right="0.25" top="0.75" bottom="0.75" header="0.3" footer="0.3"/>
  <pageSetup paperSize="9" scale="60" fitToHeight="0" orientation="portrait"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7"/>
    <pageSetUpPr fitToPage="1"/>
  </sheetPr>
  <dimension ref="A1:L18"/>
  <sheetViews>
    <sheetView showGridLines="0" workbookViewId="0"/>
  </sheetViews>
  <sheetFormatPr defaultRowHeight="18" customHeight="1" x14ac:dyDescent="0.25"/>
  <cols>
    <col min="1" max="1" width="2.7109375" customWidth="1"/>
    <col min="2" max="2" width="18.42578125" customWidth="1"/>
    <col min="3" max="3" width="26.140625" style="10" customWidth="1"/>
    <col min="4" max="4" width="32.5703125" style="10" bestFit="1" customWidth="1"/>
    <col min="5" max="12" width="20" customWidth="1"/>
    <col min="13" max="13" width="2.7109375" customWidth="1"/>
  </cols>
  <sheetData>
    <row r="1" spans="1:12" s="27" customFormat="1" ht="57.75" customHeight="1" x14ac:dyDescent="0.25">
      <c r="A1" s="31" t="s">
        <v>42</v>
      </c>
      <c r="B1" s="48" t="s">
        <v>43</v>
      </c>
      <c r="C1" s="48"/>
      <c r="D1" s="49" t="s">
        <v>21</v>
      </c>
      <c r="E1" s="49"/>
      <c r="F1" s="49"/>
      <c r="G1" s="49"/>
      <c r="H1" s="49"/>
      <c r="I1" s="49"/>
      <c r="J1" s="49"/>
      <c r="K1" s="49"/>
      <c r="L1" s="49"/>
    </row>
    <row r="2" spans="1:12" ht="21" customHeight="1" x14ac:dyDescent="0.25">
      <c r="A2" s="6"/>
      <c r="B2" s="48"/>
      <c r="C2" s="48"/>
      <c r="D2" s="49"/>
      <c r="E2" s="49"/>
      <c r="F2" s="49"/>
      <c r="G2" s="49"/>
      <c r="H2" s="49"/>
      <c r="I2" s="49"/>
      <c r="J2" s="49"/>
      <c r="K2" s="49"/>
      <c r="L2" s="49"/>
    </row>
    <row r="3" spans="1:12" s="34" customFormat="1" ht="18" customHeight="1" x14ac:dyDescent="0.25">
      <c r="B3" s="48"/>
      <c r="C3" s="48"/>
      <c r="E3" s="35" t="str">
        <f>(RegistrodeAlimentação[[#Headers],[CALORIAS]])</f>
        <v>CALORIAS</v>
      </c>
      <c r="F3" s="35" t="str">
        <f>(RegistrodeAlimentação[[#Headers],[GORDURA]])</f>
        <v>GORDURA</v>
      </c>
      <c r="G3" s="35" t="str">
        <f>(RegistrodeAlimentação[[#Headers],[COLESTEROL]])</f>
        <v>COLESTEROL</v>
      </c>
      <c r="H3" s="35" t="str">
        <f>(RegistrodeAlimentação[[#Headers],[SÓDIO]])</f>
        <v>SÓDIO</v>
      </c>
      <c r="I3" s="35" t="str">
        <f>(RegistrodeAlimentação[[#Headers],[CARBOIDRATOS]])</f>
        <v>CARBOIDRATOS</v>
      </c>
      <c r="J3" s="35" t="str">
        <f>(RegistrodeAlimentação[[#Headers],[PROTEÍNA]])</f>
        <v>PROTEÍNA</v>
      </c>
      <c r="K3" s="35" t="str">
        <f>(RegistrodeAlimentação[[#Headers],[AÇÚCAR]])</f>
        <v>AÇÚCAR</v>
      </c>
      <c r="L3" s="35" t="str">
        <f>(RegistrodeAlimentação[[#Headers],[FIBRA]])</f>
        <v>FIBRA</v>
      </c>
    </row>
    <row r="4" spans="1:12" ht="16.5" customHeight="1" x14ac:dyDescent="0.25">
      <c r="A4" s="6"/>
      <c r="B4" s="47" t="s">
        <v>44</v>
      </c>
      <c r="C4" s="47"/>
      <c r="D4" s="28" t="s">
        <v>50</v>
      </c>
      <c r="E4" s="24">
        <v>1800</v>
      </c>
      <c r="F4" s="25">
        <v>40</v>
      </c>
      <c r="G4" s="25">
        <v>225</v>
      </c>
      <c r="H4" s="25">
        <v>2100</v>
      </c>
      <c r="I4" s="25">
        <v>130</v>
      </c>
      <c r="J4" s="25">
        <v>56</v>
      </c>
      <c r="K4" s="25">
        <v>25</v>
      </c>
      <c r="L4" s="25">
        <v>25</v>
      </c>
    </row>
    <row r="5" spans="1:12" s="6" customFormat="1" ht="16.5" customHeight="1" x14ac:dyDescent="0.25">
      <c r="B5" s="47"/>
      <c r="C5" s="47"/>
      <c r="D5" s="39" t="str">
        <f>IF(E5=SUM(RegistrodeAlimentação[CALORIAS]),"Ingestão total:","Entrada filtrada:")</f>
        <v>Ingestão total:</v>
      </c>
      <c r="E5" s="24">
        <f>SUBTOTAL(109,RegistrodeAlimentação[CALORIAS])</f>
        <v>3090</v>
      </c>
      <c r="F5" s="25">
        <f>SUBTOTAL(109,RegistrodeAlimentação[GORDURA])</f>
        <v>74.27000000000001</v>
      </c>
      <c r="G5" s="25">
        <f>SUBTOTAL(109,RegistrodeAlimentação[COLESTEROL])</f>
        <v>139.6</v>
      </c>
      <c r="H5" s="25">
        <f>SUBTOTAL(109,RegistrodeAlimentação[SÓDIO])</f>
        <v>1400.7</v>
      </c>
      <c r="I5" s="25">
        <f>SUBTOTAL(109,RegistrodeAlimentação[CARBOIDRATOS])</f>
        <v>208.56</v>
      </c>
      <c r="J5" s="25">
        <f>SUBTOTAL(109,RegistrodeAlimentação[PROTEÍNA])</f>
        <v>68.81</v>
      </c>
      <c r="K5" s="25">
        <f>SUBTOTAL(109,RegistrodeAlimentação[AÇÚCAR])</f>
        <v>84.1</v>
      </c>
      <c r="L5" s="25">
        <f>SUBTOTAL(109,RegistrodeAlimentação[FIBRA])</f>
        <v>24.5</v>
      </c>
    </row>
    <row r="6" spans="1:12" ht="18" customHeight="1" x14ac:dyDescent="0.25">
      <c r="B6" s="45"/>
      <c r="C6" s="45"/>
      <c r="D6"/>
    </row>
    <row r="7" spans="1:12" ht="18" customHeight="1" x14ac:dyDescent="0.25">
      <c r="A7" s="6"/>
      <c r="B7" s="19" t="s">
        <v>30</v>
      </c>
      <c r="C7" s="20" t="s">
        <v>45</v>
      </c>
      <c r="D7" s="20" t="s">
        <v>51</v>
      </c>
      <c r="E7" s="23" t="s">
        <v>39</v>
      </c>
      <c r="F7" s="23" t="s">
        <v>63</v>
      </c>
      <c r="G7" s="23" t="s">
        <v>64</v>
      </c>
      <c r="H7" s="23" t="s">
        <v>65</v>
      </c>
      <c r="I7" s="23" t="s">
        <v>66</v>
      </c>
      <c r="J7" s="23" t="s">
        <v>67</v>
      </c>
      <c r="K7" s="23" t="s">
        <v>68</v>
      </c>
      <c r="L7" s="23" t="s">
        <v>69</v>
      </c>
    </row>
    <row r="8" spans="1:12" ht="18" customHeight="1" x14ac:dyDescent="0.25">
      <c r="A8" s="6"/>
      <c r="B8" s="21">
        <f t="shared" ref="B8:B18" ca="1" si="0">TODAY()+30+ROW()</f>
        <v>43645</v>
      </c>
      <c r="C8" s="22" t="s">
        <v>46</v>
      </c>
      <c r="D8" s="22" t="s">
        <v>52</v>
      </c>
      <c r="E8" s="23">
        <v>130</v>
      </c>
      <c r="F8" s="23">
        <v>8</v>
      </c>
      <c r="G8" s="23">
        <v>10</v>
      </c>
      <c r="H8" s="23">
        <v>60</v>
      </c>
      <c r="I8" s="23">
        <v>16</v>
      </c>
      <c r="J8" s="23">
        <v>11</v>
      </c>
      <c r="K8" s="23">
        <v>5</v>
      </c>
      <c r="L8" s="23">
        <v>0</v>
      </c>
    </row>
    <row r="9" spans="1:12" ht="18" customHeight="1" x14ac:dyDescent="0.25">
      <c r="A9" s="6"/>
      <c r="B9" s="21">
        <f t="shared" ca="1" si="0"/>
        <v>43646</v>
      </c>
      <c r="C9" s="22" t="s">
        <v>47</v>
      </c>
      <c r="D9" s="22" t="s">
        <v>53</v>
      </c>
      <c r="E9" s="23">
        <v>65</v>
      </c>
      <c r="F9" s="23">
        <v>0.2</v>
      </c>
      <c r="G9" s="23"/>
      <c r="H9" s="23"/>
      <c r="I9" s="23">
        <v>17.3</v>
      </c>
      <c r="J9" s="23">
        <v>0.3</v>
      </c>
      <c r="K9" s="23"/>
      <c r="L9" s="23"/>
    </row>
    <row r="10" spans="1:12" ht="18" customHeight="1" x14ac:dyDescent="0.25">
      <c r="A10" s="6"/>
      <c r="B10" s="21">
        <f t="shared" ca="1" si="0"/>
        <v>43647</v>
      </c>
      <c r="C10" s="22" t="s">
        <v>48</v>
      </c>
      <c r="D10" s="22" t="s">
        <v>54</v>
      </c>
      <c r="E10" s="23">
        <v>220</v>
      </c>
      <c r="F10" s="23">
        <v>0.5</v>
      </c>
      <c r="G10" s="23"/>
      <c r="H10" s="23">
        <v>200</v>
      </c>
      <c r="I10" s="23">
        <v>30</v>
      </c>
      <c r="J10" s="23">
        <v>6</v>
      </c>
      <c r="K10" s="23">
        <v>4</v>
      </c>
      <c r="L10" s="23">
        <v>9</v>
      </c>
    </row>
    <row r="11" spans="1:12" ht="18" customHeight="1" x14ac:dyDescent="0.25">
      <c r="A11" s="6"/>
      <c r="B11" s="21">
        <f t="shared" ca="1" si="0"/>
        <v>43648</v>
      </c>
      <c r="C11" s="22" t="s">
        <v>49</v>
      </c>
      <c r="D11" s="22" t="s">
        <v>55</v>
      </c>
      <c r="E11" s="23">
        <v>600</v>
      </c>
      <c r="F11" s="23">
        <v>0.5</v>
      </c>
      <c r="G11" s="23"/>
      <c r="H11" s="23">
        <v>300</v>
      </c>
      <c r="I11" s="23">
        <v>22</v>
      </c>
      <c r="J11" s="23">
        <v>9.8000000000000007</v>
      </c>
      <c r="K11" s="23"/>
      <c r="L11" s="23"/>
    </row>
    <row r="12" spans="1:12" ht="18" customHeight="1" x14ac:dyDescent="0.25">
      <c r="A12" s="6"/>
      <c r="B12" s="21">
        <f t="shared" ca="1" si="0"/>
        <v>43649</v>
      </c>
      <c r="C12" s="22" t="s">
        <v>47</v>
      </c>
      <c r="D12" s="22" t="s">
        <v>56</v>
      </c>
      <c r="E12" s="23">
        <v>210</v>
      </c>
      <c r="F12" s="23">
        <v>20</v>
      </c>
      <c r="G12" s="23"/>
      <c r="H12" s="23"/>
      <c r="I12" s="23">
        <v>3</v>
      </c>
      <c r="J12" s="23">
        <v>5</v>
      </c>
      <c r="K12" s="23"/>
      <c r="L12" s="23">
        <v>3</v>
      </c>
    </row>
    <row r="13" spans="1:12" ht="18" customHeight="1" x14ac:dyDescent="0.25">
      <c r="A13" s="6"/>
      <c r="B13" s="21">
        <f t="shared" ca="1" si="0"/>
        <v>43650</v>
      </c>
      <c r="C13" s="22" t="s">
        <v>46</v>
      </c>
      <c r="D13" s="22" t="s">
        <v>57</v>
      </c>
      <c r="E13" s="23">
        <v>220</v>
      </c>
      <c r="F13" s="23">
        <v>3</v>
      </c>
      <c r="G13" s="23"/>
      <c r="H13" s="23"/>
      <c r="I13" s="23">
        <v>29</v>
      </c>
      <c r="J13" s="23">
        <v>7</v>
      </c>
      <c r="K13" s="23"/>
      <c r="L13" s="23">
        <v>5</v>
      </c>
    </row>
    <row r="14" spans="1:12" ht="18" customHeight="1" x14ac:dyDescent="0.25">
      <c r="A14" s="6"/>
      <c r="B14" s="21">
        <f t="shared" ca="1" si="0"/>
        <v>43651</v>
      </c>
      <c r="C14" s="22" t="s">
        <v>47</v>
      </c>
      <c r="D14" s="22" t="s">
        <v>58</v>
      </c>
      <c r="E14" s="23">
        <v>85</v>
      </c>
      <c r="F14" s="23">
        <v>0</v>
      </c>
      <c r="G14" s="23"/>
      <c r="H14" s="23">
        <v>0</v>
      </c>
      <c r="I14" s="23">
        <v>21</v>
      </c>
      <c r="J14" s="23">
        <v>1</v>
      </c>
      <c r="K14" s="23">
        <v>17</v>
      </c>
      <c r="L14" s="23">
        <v>4</v>
      </c>
    </row>
    <row r="15" spans="1:12" ht="18" customHeight="1" x14ac:dyDescent="0.25">
      <c r="A15" s="6"/>
      <c r="B15" s="21">
        <f t="shared" ca="1" si="0"/>
        <v>43652</v>
      </c>
      <c r="C15" s="22" t="s">
        <v>48</v>
      </c>
      <c r="D15" s="22" t="s">
        <v>59</v>
      </c>
      <c r="E15" s="23">
        <v>340</v>
      </c>
      <c r="F15" s="23">
        <v>7</v>
      </c>
      <c r="G15" s="23">
        <v>3</v>
      </c>
      <c r="H15" s="23">
        <v>63</v>
      </c>
      <c r="I15" s="23">
        <v>1</v>
      </c>
      <c r="J15" s="23">
        <v>2</v>
      </c>
      <c r="K15" s="23"/>
      <c r="L15" s="23">
        <v>2</v>
      </c>
    </row>
    <row r="16" spans="1:12" ht="18" customHeight="1" x14ac:dyDescent="0.25">
      <c r="A16" s="6"/>
      <c r="B16" s="21">
        <f t="shared" ca="1" si="0"/>
        <v>43653</v>
      </c>
      <c r="C16" s="22" t="s">
        <v>49</v>
      </c>
      <c r="D16" s="22" t="s">
        <v>60</v>
      </c>
      <c r="E16" s="23">
        <v>470</v>
      </c>
      <c r="F16" s="23">
        <v>4.07</v>
      </c>
      <c r="G16" s="23">
        <v>49</v>
      </c>
      <c r="H16" s="23">
        <v>460</v>
      </c>
      <c r="I16" s="23">
        <v>0.46</v>
      </c>
      <c r="J16" s="23">
        <v>23.71</v>
      </c>
      <c r="K16" s="23">
        <v>0.1</v>
      </c>
      <c r="L16" s="23"/>
    </row>
    <row r="17" spans="2:12" ht="18" customHeight="1" x14ac:dyDescent="0.25">
      <c r="B17" s="21">
        <f t="shared" ca="1" si="0"/>
        <v>43654</v>
      </c>
      <c r="C17" s="22" t="s">
        <v>49</v>
      </c>
      <c r="D17" s="22" t="s">
        <v>61</v>
      </c>
      <c r="E17" s="23">
        <v>220</v>
      </c>
      <c r="F17" s="23">
        <v>7</v>
      </c>
      <c r="G17" s="23"/>
      <c r="H17" s="23"/>
      <c r="I17" s="23">
        <v>5</v>
      </c>
      <c r="J17" s="23">
        <v>3</v>
      </c>
      <c r="K17" s="23"/>
      <c r="L17" s="23"/>
    </row>
    <row r="18" spans="2:12" ht="18" customHeight="1" x14ac:dyDescent="0.25">
      <c r="B18" s="21">
        <f t="shared" ca="1" si="0"/>
        <v>43655</v>
      </c>
      <c r="C18" s="22" t="s">
        <v>47</v>
      </c>
      <c r="D18" s="22" t="s">
        <v>62</v>
      </c>
      <c r="E18" s="23">
        <v>530</v>
      </c>
      <c r="F18" s="23">
        <v>24</v>
      </c>
      <c r="G18" s="23">
        <v>77.599999999999994</v>
      </c>
      <c r="H18" s="23">
        <v>317.7</v>
      </c>
      <c r="I18" s="23">
        <v>63.8</v>
      </c>
      <c r="J18" s="23">
        <v>0</v>
      </c>
      <c r="K18" s="23">
        <v>58</v>
      </c>
      <c r="L18" s="23">
        <v>1.5</v>
      </c>
    </row>
  </sheetData>
  <mergeCells count="4">
    <mergeCell ref="B6:C6"/>
    <mergeCell ref="B4:C5"/>
    <mergeCell ref="B1:C3"/>
    <mergeCell ref="D1:L2"/>
  </mergeCells>
  <conditionalFormatting sqref="E5:L5">
    <cfRule type="expression" dxfId="35" priority="8">
      <formula>AND($E$5&lt;&gt;SUM($E$8:$E$18),E$5&gt;E$4)</formula>
    </cfRule>
  </conditionalFormatting>
  <dataValidations count="9">
    <dataValidation allowBlank="1" showInputMessage="1" showErrorMessage="1" prompt="Crie um Log de alimentos nesta planilha. Insira as informações na tabela de Log de alimentos iniciada na célula B7" sqref="A1" xr:uid="{00000000-0002-0000-0600-000000000000}"/>
    <dataValidation allowBlank="1" showInputMessage="1" showErrorMessage="1" prompt="O título desta planilha está nesta célula. Insira a data na célula à direita" sqref="B1:C2" xr:uid="{00000000-0002-0000-0600-000001000000}"/>
    <dataValidation allowBlank="1" showInputMessage="1" showErrorMessage="1" prompt="Defina metas nutricionais nas células à direita " sqref="B4:C5" xr:uid="{00000000-0002-0000-0600-000002000000}"/>
    <dataValidation allowBlank="1" showInputMessage="1" showErrorMessage="1" prompt="Insira a ingestão diária de nutrientes nas células à direita, da células E4 a L4. Os tipos de nutriente são atualizados automaticamente na linha acima com base nos títulos de tabela personalizadas" sqref="D4" xr:uid="{00000000-0002-0000-0600-000003000000}"/>
    <dataValidation allowBlank="1" showInputMessage="1" showErrorMessage="1" prompt="A ingestão diária de nutrientes é calculada automaticamente nas células à direita das células E5 a L5" sqref="D5" xr:uid="{00000000-0002-0000-0600-000004000000}"/>
    <dataValidation allowBlank="1" showInputMessage="1" showErrorMessage="1" prompt="Insira a data na coluna sob este cabeçalho. Use o filtro para localizar itens específicos" sqref="B7" xr:uid="{00000000-0002-0000-0600-000005000000}"/>
    <dataValidation allowBlank="1" showInputMessage="1" showErrorMessage="1" prompt="Insira o tipo de refeição sob este cabeçalho." sqref="C7" xr:uid="{00000000-0002-0000-0600-000006000000}"/>
    <dataValidation allowBlank="1" showInputMessage="1" showErrorMessage="1" prompt="Insira Itens alimentares na coluna sob este cabeçalho" sqref="D7" xr:uid="{00000000-0002-0000-0600-000007000000}"/>
    <dataValidation allowBlank="1" showInputMessage="1" showErrorMessage="1" prompt="Personalizar esse título da tabela para controlar as necessidades específicas nutricionais está nesta coluna abaixo do título" sqref="E7:L7" xr:uid="{00000000-0002-0000-0600-000008000000}"/>
  </dataValidations>
  <printOptions horizontalCentered="1"/>
  <pageMargins left="0.25" right="0.25" top="0.75" bottom="0.75" header="0.3" footer="0.3"/>
  <pageSetup paperSize="9" scale="39" fitToHeight="0" orientation="portrait" r:id="rId1"/>
  <headerFooter differentFirst="1">
    <oddFooter>Page &amp;P of &amp;N</oddFooter>
  </headerFooter>
  <ignoredErrors>
    <ignoredError sqref="G5:H5 K5:L5"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Planilhas</vt:lpstr>
      </vt:variant>
      <vt:variant>
        <vt:i4>7</vt:i4>
      </vt:variant>
      <vt:variant>
        <vt:lpstr>Intervalos Nomeados</vt:lpstr>
      </vt:variant>
      <vt:variant>
        <vt:i4>27</vt:i4>
      </vt:variant>
    </vt:vector>
  </HeadingPairs>
  <TitlesOfParts>
    <vt:vector size="34" baseType="lpstr">
      <vt:lpstr>Controlador de peso</vt:lpstr>
      <vt:lpstr>Controlador de cintura</vt:lpstr>
      <vt:lpstr>Controlador de bíceps</vt:lpstr>
      <vt:lpstr>Controlador de quadril</vt:lpstr>
      <vt:lpstr>Controlador de coxa</vt:lpstr>
      <vt:lpstr>Registro de Atividades</vt:lpstr>
      <vt:lpstr>Registro de Alimentação</vt:lpstr>
      <vt:lpstr>'Controlador de peso'!Altura</vt:lpstr>
      <vt:lpstr>Categoria1</vt:lpstr>
      <vt:lpstr>Categoria2</vt:lpstr>
      <vt:lpstr>Categoria3</vt:lpstr>
      <vt:lpstr>Categoria4</vt:lpstr>
      <vt:lpstr>Categoria5</vt:lpstr>
      <vt:lpstr>'Controlador de peso'!EtiquetadePeso</vt:lpstr>
      <vt:lpstr>'Controlador de peso'!EtiquetadoObjetivo1</vt:lpstr>
      <vt:lpstr>'Controlador de peso'!EtiquetadoObjetivo2</vt:lpstr>
      <vt:lpstr>'Controlador de peso'!EtiquetadoObjetivo3</vt:lpstr>
      <vt:lpstr>'Controlador de peso'!EtiquetadoObjetivo4</vt:lpstr>
      <vt:lpstr>'Controlador de peso'!Objetivo1</vt:lpstr>
      <vt:lpstr>'Controlador de peso'!Objetivo2</vt:lpstr>
      <vt:lpstr>'Controlador de peso'!Objetivo3</vt:lpstr>
      <vt:lpstr>'Controlador de peso'!Objetivo4</vt:lpstr>
      <vt:lpstr>'Controlador de peso'!ObjetivoPeso</vt:lpstr>
      <vt:lpstr>'Controlador de peso'!PesoAtual</vt:lpstr>
      <vt:lpstr>PesquisadeData</vt:lpstr>
      <vt:lpstr>'Controlador de peso'!Sexo</vt:lpstr>
      <vt:lpstr>'Controlador de bíceps'!Titulos_de_impressao</vt:lpstr>
      <vt:lpstr>'Controlador de cintura'!Titulos_de_impressao</vt:lpstr>
      <vt:lpstr>'Controlador de coxa'!Titulos_de_impressao</vt:lpstr>
      <vt:lpstr>'Controlador de peso'!Titulos_de_impressao</vt:lpstr>
      <vt:lpstr>'Controlador de quadril'!Titulos_de_impressao</vt:lpstr>
      <vt:lpstr>'Registro de Alimentação'!Titulos_de_impressao</vt:lpstr>
      <vt:lpstr>'Registro de Atividades'!Titulos_de_impressao</vt:lpstr>
      <vt:lpstr>'Controlador de peso'!UnidadedeMedida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2018-03-21T12:20:36Z</dcterms:created>
  <dcterms:modified xsi:type="dcterms:W3CDTF">2019-05-22T09:49:40Z</dcterms:modified>
</cp:coreProperties>
</file>