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15" xr2:uid="{00000000-000D-0000-FFFF-FFFF00000000}"/>
  </bookViews>
  <sheets>
    <sheet name="ROZPOCZĘCIE" sheetId="2" r:id="rId1"/>
    <sheet name="GRAFIK ROCZNY" sheetId="1" r:id="rId2"/>
  </sheets>
  <definedNames>
    <definedName name="Godziny_zwykłe">SUM('GRAFIK ROCZNY'!$F$11,'GRAFIK ROCZNY'!$F$22,'GRAFIK ROCZNY'!$F$33,'GRAFIK ROCZNY'!$F$44,'GRAFIK ROCZNY'!$F$55,'GRAFIK ROCZNY'!$F$66,'GRAFIK ROCZNY'!$F$77,'GRAFIK ROCZNY'!$F$88,'GRAFIK ROCZNY'!$F$99,'GRAFIK ROCZNY'!$F$110,'GRAFIK ROCZNY'!$F$121,'GRAFIK ROCZNY'!$F$132)</definedName>
    <definedName name="Nadgodziny">SUM('GRAFIK ROCZNY'!$I$11,'GRAFIK ROCZNY'!$I$22,'GRAFIK ROCZNY'!$I$33,'GRAFIK ROCZNY'!$I$44,'GRAFIK ROCZNY'!$I$55,'GRAFIK ROCZNY'!$I$66,'GRAFIK ROCZNY'!$I$77,'GRAFIK ROCZNY'!$I$88,'GRAFIK ROCZNY'!$I$99,'GRAFIK ROCZNY'!$I$110,'GRAFIK ROCZNY'!$I$121,'GRAFIK ROCZNY'!$I$132)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<sst xmlns="http://schemas.openxmlformats.org/spreadsheetml/2006/main" count="281" uniqueCount="84">
  <si>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INFORMACJE O TYM SZABLONIE</t>
  </si>
  <si>
    <t xml:space="preserve">Podaj informacje podstawowe, takie jak imię i nazwisko pracownika, imię i nazwisko kierownika, adres e-mail i numer telefonu. </t>
  </si>
  <si>
    <t xml:space="preserve">Dodaj godziny do tabel poszczególnych miesięcy. Rejestruj godziny zwykłe i nadgodziny w osobnych kolumnach poszczególnych dni każdego tygodnia. </t>
  </si>
  <si>
    <t xml:space="preserve">Sumy godzin pracy, zwykłych i nadgodzin są obliczane automatycznie. </t>
  </si>
  <si>
    <t>Uwagi:</t>
  </si>
  <si>
    <t xml:space="preserve">W kolumnie A w arkuszu GRAFIK ROCZNY podano dodatkowe instrukcje. Ten tekst celowo został ukryty. Aby usunąć tekst, zaznacz kolumnę A, a następnie naciśnij klawisz DELETE. Aby odkryć tekst, zaznacz kolumnę A, a następnie zmień kolor czcionki. </t>
  </si>
  <si>
    <t>Aby uzyskać więcej informacji o tabelach, w tabeli naciśnij klawisz SHIFT, a następnie F10, wybierz pozycję TABELA, a następnie TEKST ALTERNATYWNY.</t>
  </si>
  <si>
    <t>W tym arkuszu utwórz dzienny, tygodniowy, miesięczny lub roczny grafik pracownika. 
W komórkach w tej kolumnie podano przydatne instrukcje na temat korzystania z tego skoroszytu. Naciśnij strzałkę w dół, aby rozpocząć pracę.
W komórce po prawej stronie znajduje się tytuł tego arkusza, a w komórce E1 — nagłówek kwartału obejmującego styczeń, luty i marzec.</t>
  </si>
  <si>
    <t>W komórce C2 wprowadź imię i nazwisko pracownika, a w tabeli Styczeń zaczynającej się w komórce E2 — godziny zwykłe i nadgodziny.</t>
  </si>
  <si>
    <t>W komórce C4 wprowadź adres e-mail.</t>
  </si>
  <si>
    <t>W komórce C9 jest automatycznie obliczana roczna suma godzin zwykłych.</t>
  </si>
  <si>
    <t>W komórce C10 jest automatycznie obliczana roczna suma nadgodzin.</t>
  </si>
  <si>
    <t>W komórce C11 jest automatycznie obliczana roczna suma wszystkich godzin. W komórce F11 jest automatycznie obliczana suma godzin zwykłych w styczniu, a w komórce I11 — suma nadgodzin w styczniu. Dalsze instrukcje znajdują się w komórce A13.</t>
  </si>
  <si>
    <t>W tabeli Luty zaczynającej się w komórce E13 wprowadź godziny zwykłe i nadgodziny. Dalsze instrukcje znajdują się w komórce A22.</t>
  </si>
  <si>
    <t>W komórce F22 jest automatycznie obliczana suma godzin zwykłych w lutym, a w komórce I22 — suma nadgodzin w lutym. Dalsze instrukcje znajdują się w komórce A24.</t>
  </si>
  <si>
    <t>W tabeli Marzec zaczynającej się w komórce E24 wprowadź godziny zwykłe i nadgodziny. Dalsze instrukcje znajdują się w komórce A33.</t>
  </si>
  <si>
    <t>W komórce F33 jest automatycznie obliczana suma godzin zwykłych w marcu, a w komórce I33 — suma nadgodzin w marcu.</t>
  </si>
  <si>
    <t xml:space="preserve">W komórce E34 znajduje się nagłówek drugiego kwartału obejmującego kwiecień, maj i czerwiec. </t>
  </si>
  <si>
    <t>W tabeli Kwiecień zaczynającej się w komórce E35 wprowadź godziny zwykłe i nadgodziny. Dalsze instrukcje znajdują się w komórce A44.</t>
  </si>
  <si>
    <t>W komórce F44 jest automatycznie obliczana suma godzin zwykłych w kwietniu, a w komórce I44 — suma nadgodzin w kwietniu. Dalsze instrukcje znajdują się w komórce A46.</t>
  </si>
  <si>
    <t>W tabeli Maj zaczynającej się w komórce E46 wprowadź godziny zwykłe i nadgodziny. Dalsze instrukcje znajdują się w komórce A55.</t>
  </si>
  <si>
    <t>W komórce F55 jest automatycznie obliczana suma godzin zwykłych w maju, a w komórce I55 — suma nadgodzin w maju. Dalsze instrukcje znajdują się w komórce A57.</t>
  </si>
  <si>
    <t>W tabeli Czerwiec zaczynającej się w komórce E57 wprowadź godziny zwykłe i nadgodziny. Dalsze instrukcje znajdują się w komórce A66.</t>
  </si>
  <si>
    <t>W komórce F66 jest automatycznie obliczana suma godzin zwykłych w czerwcu, a w komórce I66 — suma nadgodzin w czerwcu.</t>
  </si>
  <si>
    <t xml:space="preserve">W komórce E67 znajduje się nagłówek trzeciego kwartału obejmującego lipiec, sierpień i wrzesień. </t>
  </si>
  <si>
    <t>W tabeli Lipiec zaczynającej się w komórce E68 wprowadź godziny zwykłe i nadgodziny. Dalsze instrukcje znajdują się w komórce A77.</t>
  </si>
  <si>
    <t>W komórce F77 jest automatycznie obliczana suma godzin zwykłych w lipcu, a w komórce I77 — suma nadgodzin w lipcu. Dalsze instrukcje znajdują się w komórce A79.</t>
  </si>
  <si>
    <t>W tabeli Sierpień zaczynającej się w komórce E79 wprowadź godziny zwykłe i nadgodziny. Dalsze instrukcje znajdują się w komórce A88.</t>
  </si>
  <si>
    <t>W komórce F88 jest automatycznie obliczana suma godzin zwykłych w sierpniu, a w komórce I88 — suma nadgodzin w sierpniu. Dalsze instrukcje znajdują się w komórce A90.</t>
  </si>
  <si>
    <t>W tabeli Wrzesień zaczynającej się w komórce E90 wprowadź godziny zwykłe i nadgodziny. Dalsze instrukcje znajdują się w komórce A99.</t>
  </si>
  <si>
    <t>W komórce F99 jest automatycznie obliczana suma godzin zwykłych we wrześniu, a w komórce I99 — suma nadgodzin we wrześniu.</t>
  </si>
  <si>
    <t xml:space="preserve">W komórce E100 znajduje się nagłówek czwartego kwartału obejmującego październik, listopad i grudzień. </t>
  </si>
  <si>
    <t>W tabeli Październik zaczynającej się w komórce E101 wprowadź godziny zwykłe i nadgodziny. Dalsze instrukcje znajdują się w komórce A110.</t>
  </si>
  <si>
    <t>W komórce F110 jest automatycznie obliczana suma godzin zwykłych w październiku, a w komórce I110 — suma nadgodzin w październiku. Dalsze instrukcje znajdują się w komórce A112.</t>
  </si>
  <si>
    <t>W tabeli Listopad zaczynającej się w komórce E112 wprowadź godziny zwykłe i nadgodziny. Dalsze instrukcje znajdują się w komórce A121.</t>
  </si>
  <si>
    <t>W komórce F121 jest automatycznie obliczana suma godzin zwykłych w listopadzie, a w komórce I121 — suma nadgodzin w listopadzie. Dalsze instrukcje znajdują się w komórce A123.</t>
  </si>
  <si>
    <t>W tabeli Grudzień zaczynającej się w komórce E123 wprowadź godziny zwykłe i nadgodziny. Dalsze instrukcje znajdują się w komórce A132.</t>
  </si>
  <si>
    <t>W komórce F132 jest automatycznie obliczana suma godzin zwykłych w grudniu, a w komórce I132 — suma nadgodzin w grudniu.</t>
  </si>
  <si>
    <t>PRACOWNIK 
KARTA GODZIN</t>
  </si>
  <si>
    <t>Imię i nazwisko pracownika:</t>
  </si>
  <si>
    <t>Kierownik:</t>
  </si>
  <si>
    <t>Adres e-mail:</t>
  </si>
  <si>
    <t>Telefon:</t>
  </si>
  <si>
    <t>Zwykłe godziny pracy:</t>
  </si>
  <si>
    <t>Nadgodziny:</t>
  </si>
  <si>
    <t>Suma</t>
  </si>
  <si>
    <t>Styczeń</t>
  </si>
  <si>
    <t>Poniedziałek</t>
  </si>
  <si>
    <t>Wtorek</t>
  </si>
  <si>
    <t>Środa</t>
  </si>
  <si>
    <t>Czwartek</t>
  </si>
  <si>
    <t>Piątek</t>
  </si>
  <si>
    <t>Sobota</t>
  </si>
  <si>
    <t>Niedziela</t>
  </si>
  <si>
    <t>Suma godzin w tygodniu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</si>
  <si>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</si>
  <si>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</si>
  <si>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</si>
  <si>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</si>
  <si>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</si>
  <si>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</si>
  <si>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</si>
  <si>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</si>
  <si>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</si>
  <si>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</si>
  <si>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</si>
  <si>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Tydzień 1</t>
  </si>
  <si>
    <t>Nadgodziny</t>
  </si>
  <si>
    <t>Tydzień 2</t>
  </si>
  <si>
    <t xml:space="preserve">Nadgodziny  </t>
  </si>
  <si>
    <t xml:space="preserve">Nadgodziny </t>
  </si>
  <si>
    <t>Tydzień 3</t>
  </si>
  <si>
    <t xml:space="preserve">Nadgodziny   </t>
  </si>
  <si>
    <t>Tydzień 4</t>
  </si>
  <si>
    <t xml:space="preserve">Nadgodziny    </t>
  </si>
  <si>
    <t>Tydzień 5</t>
  </si>
  <si>
    <t xml:space="preserve">Nadgodziny     </t>
  </si>
  <si>
    <t>W komórce C3 wprowadź imię i nazwisko kierownik.</t>
  </si>
  <si>
    <t>W komórce C5 wprowadź numer telefon. Dalsze instrukcje znajdują się w komórce A9.</t>
  </si>
  <si>
    <t>Ta Pracownik karta godzin umożliwia śledzenie godzin w trybie dziennym, tygodniowym, miesięcznym i rocznym.</t>
  </si>
  <si>
    <t>Styczeń, luty, marzec      Pracownik karta godzin: dzienna, tygodniowa, miesięczna, roczna</t>
  </si>
  <si>
    <t>Kwiecień, maj, czerwiec      Pracownik karta godzin: dzienna, tygodniowa, miesięczna, roczna</t>
  </si>
  <si>
    <t>Lipiec, sierpień, wrzesień      Pracownik karta godzin: dzienna, tygodniowa, miesięczna, roczna</t>
  </si>
  <si>
    <t>Październik, listopad, grudzień      Pracownik karta godzin: dzienna, tygodniowa, miesięczna, roczna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</si>
</sst>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#,##0.0"/>
    <numFmt numFmtId="166" formatCode="#,##0.0_ ;\-#,##0.0\ "/>
  </numFmts>
  <fonts count="26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6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6" fontId="0" fillId="0" borderId="0" xfId="8" applyFont="1" applyFill="1" applyBorder="1"/>
    <xf numFmtId="166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6" fontId="3" fillId="3" borderId="0" xfId="8" applyFont="1" applyFill="1" applyBorder="1"/>
    <xf numFmtId="166" fontId="3" fillId="3" borderId="0" xfId="8" applyFont="1" applyFill="1" applyBorder="1" applyAlignment="1">
      <alignment horizontal="center"/>
    </xf>
    <xf numFmtId="166" fontId="3" fillId="3" borderId="2" xfId="8" applyFont="1" applyFill="1" applyBorder="1"/>
    <xf numFmtId="166" fontId="3" fillId="3" borderId="2" xfId="8" applyFont="1" applyFill="1" applyBorder="1" applyAlignment="1">
      <alignment horizontal="center"/>
    </xf>
    <xf numFmtId="166" fontId="11" fillId="3" borderId="0" xfId="8" applyFont="1" applyFill="1" applyBorder="1"/>
    <xf numFmtId="166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0" fillId="8" borderId="1" xfId="0" applyFill="1" applyBorder="1" applyAlignment="1">
      <alignment wrapText="1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166" fontId="11" fillId="3" borderId="0" xfId="5" applyNumberFormat="1" applyBorder="1"/>
    <xf numFmtId="166" fontId="11" fillId="3" borderId="0" xfId="5" applyNumberFormat="1" applyBorder="1" applyAlignment="1">
      <alignment horizontal="center"/>
    </xf>
    <xf numFmtId="0" fontId="11" fillId="3" borderId="7" xfId="5" applyBorder="1" applyAlignment="1">
      <alignment horizontal="right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</cellXfs>
  <cellStyles count="51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10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0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11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9" builtinId="49" customBuiltin="1"/>
    <cellStyle name="Dane wejściowe" xfId="21" builtinId="20" customBuiltin="1"/>
    <cellStyle name="Dane wyjściowe" xfId="22" builtinId="21" customBuiltin="1"/>
    <cellStyle name="Dobry" xfId="18" builtinId="26" customBuiltin="1"/>
    <cellStyle name="Dziesiętny" xfId="8" builtinId="3" customBuiltin="1"/>
    <cellStyle name="Dziesiętny [0]" xfId="13" builtinId="6" customBuiltin="1"/>
    <cellStyle name="Etykiety_informacji_o_pracowniku" xfId="7" xr:uid="{00000000-0005-0000-0000-000005000000}"/>
    <cellStyle name="Informacje_o_pracowniku" xfId="6" xr:uid="{00000000-0005-0000-0000-000004000000}"/>
    <cellStyle name="Kolumna tabeli 1" xfId="12" xr:uid="{00000000-0005-0000-0000-00000C000000}"/>
    <cellStyle name="Komórka połączona" xfId="24" builtinId="24" customBuiltin="1"/>
    <cellStyle name="Komórka zaznaczona" xfId="25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20" builtinId="28" customBuiltin="1"/>
    <cellStyle name="Normalny" xfId="0" builtinId="0" customBuiltin="1"/>
    <cellStyle name="Obliczenia" xfId="23" builtinId="22" customBuiltin="1"/>
    <cellStyle name="Procentowy" xfId="16" builtinId="5" customBuiltin="1"/>
    <cellStyle name="Suma" xfId="29" builtinId="25" customBuiltin="1"/>
    <cellStyle name="Sumy miesięczne" xfId="5" xr:uid="{00000000-0005-0000-0000-00000A000000}"/>
    <cellStyle name="Tekst objaśnienia" xfId="28" builtinId="53" customBuiltin="1"/>
    <cellStyle name="Tekst ostrzeżenia" xfId="26" builtinId="11" customBuiltin="1"/>
    <cellStyle name="Tytuł" xfId="17" builtinId="15" customBuiltin="1"/>
    <cellStyle name="Uwaga" xfId="27" builtinId="10" customBuiltin="1"/>
    <cellStyle name="Walutowy" xfId="14" builtinId="4" customBuiltin="1"/>
    <cellStyle name="Walutowy [0]" xfId="15" builtinId="7" customBuiltin="1"/>
    <cellStyle name="Zły" xfId="19" builtinId="27" customBuiltin="1"/>
  </cellStyles>
  <dxfs count="259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8"/>
      <tableStyleElement type="headerRow" dxfId="257"/>
      <tableStyleElement type="totalRow" dxfId="256"/>
      <tableStyleElement type="firstColumn" dxfId="255"/>
      <tableStyleElement type="firstRowStripe" dxfId="254"/>
      <tableStyleElement type="secondRowStripe" dxfId="2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yczeń" displayName="Styczeń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Styczeń" totalsRowLabel="Suma godzin w tygodniu" dataDxfId="252" totalsRowDxfId="251" dataCellStyle="Kolumna tabeli 1"/>
    <tableColumn id="2" xr3:uid="{00000000-0010-0000-0000-000002000000}" name="Tydzień 1" totalsRowFunction="custom" dataDxfId="250" totalsRowDxfId="249" dataCellStyle="Dziesiętny">
      <totalsRowFormula>SUM(F3:F9)</totalsRowFormula>
    </tableColumn>
    <tableColumn id="3" xr3:uid="{00000000-0010-0000-0000-000003000000}" name="Nadgodziny" totalsRowFunction="custom" dataDxfId="248" totalsRowDxfId="247" dataCellStyle="Dziesiętny">
      <totalsRowFormula>SUM(G3:G9)</totalsRowFormula>
    </tableColumn>
    <tableColumn id="4" xr3:uid="{00000000-0010-0000-0000-000004000000}" name="Tydzień 2" totalsRowFunction="custom" dataDxfId="246" totalsRowDxfId="245" dataCellStyle="Dziesiętny">
      <totalsRowFormula>SUM(H3:H9)</totalsRowFormula>
    </tableColumn>
    <tableColumn id="5" xr3:uid="{00000000-0010-0000-0000-000005000000}" name="Nadgodziny  " totalsRowFunction="custom" dataDxfId="244" totalsRowDxfId="243" dataCellStyle="Dziesiętny">
      <totalsRowFormula>SUM(I3:I9)</totalsRowFormula>
    </tableColumn>
    <tableColumn id="6" xr3:uid="{00000000-0010-0000-0000-000006000000}" name="Tydzień 3" totalsRowFunction="custom" dataDxfId="242" totalsRowDxfId="241" dataCellStyle="Dziesiętny">
      <totalsRowFormula>SUM(J3:J9)</totalsRowFormula>
    </tableColumn>
    <tableColumn id="7" xr3:uid="{00000000-0010-0000-0000-000007000000}" name="Nadgodziny   " totalsRowFunction="custom" dataDxfId="240" totalsRowDxfId="239" dataCellStyle="Dziesiętny">
      <totalsRowFormula>SUM(K3:K9)</totalsRowFormula>
    </tableColumn>
    <tableColumn id="8" xr3:uid="{00000000-0010-0000-0000-000008000000}" name="Tydzień 4" totalsRowFunction="custom" dataDxfId="238" totalsRowDxfId="237" dataCellStyle="Dziesiętny">
      <totalsRowFormula>SUM(L3:L9)</totalsRowFormula>
    </tableColumn>
    <tableColumn id="9" xr3:uid="{00000000-0010-0000-0000-000009000000}" name="Nadgodziny    " totalsRowFunction="custom" dataDxfId="236" totalsRowDxfId="235" dataCellStyle="Dziesiętny">
      <totalsRowFormula>SUM(M3:M9)</totalsRowFormula>
    </tableColumn>
    <tableColumn id="10" xr3:uid="{00000000-0010-0000-0000-00000A000000}" name="Tydzień 5" totalsRowFunction="custom" dataDxfId="234" totalsRowDxfId="233" dataCellStyle="Dziesiętny">
      <totalsRowFormula>SUM(N3:N9)</totalsRowFormula>
    </tableColumn>
    <tableColumn id="11" xr3:uid="{00000000-0010-0000-0000-00000B000000}" name="Nadgodziny     " totalsRowFunction="custom" dataDxfId="232" totalsRowDxfId="231" dataCellStyle="Dziesiętny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stycznia wprowadź zwykłe godziny pracy i nadgodziny. Suma godzin w tygodniu i suma godzin zwykłych są obliczane automatyczni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Grudzień" displayName="Grudzień" ref="E123:O131" totalsRowCount="1" headerRowDxfId="41" headerRowBorderDxfId="40" tableBorderDxfId="3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Grudzień" totalsRowLabel="Suma godzin w tygodniu" totalsRowDxfId="38"/>
    <tableColumn id="2" xr3:uid="{46FDD981-9A2A-41C5-B071-9329463B09E2}" name="Tydzień 1" totalsRowFunction="sum" totalsRowDxfId="37"/>
    <tableColumn id="3" xr3:uid="{94FA7549-011B-481A-94CB-92374AB4423C}" name="Nadgodziny" totalsRowFunction="sum" totalsRowDxfId="36"/>
    <tableColumn id="4" xr3:uid="{21B28A6D-6DF9-49ED-9110-7281329FC686}" name="Tydzień 2" totalsRowFunction="sum" totalsRowDxfId="35"/>
    <tableColumn id="5" xr3:uid="{CF2B9E96-284B-405D-A27B-6DEA5ACA178B}" name="Nadgodziny " totalsRowFunction="sum" totalsRowDxfId="34"/>
    <tableColumn id="6" xr3:uid="{D0D55320-5750-4F57-8833-14AB50C97F20}" name="Tydzień 3" totalsRowFunction="sum" totalsRowDxfId="33"/>
    <tableColumn id="7" xr3:uid="{F884829D-FFF1-40C7-9BD1-6FB531BC87C2}" name="Nadgodziny  " totalsRowFunction="sum" totalsRowDxfId="32"/>
    <tableColumn id="8" xr3:uid="{C13AE63F-4AD3-476D-A80F-3D69CD85B38A}" name="Tydzień 4" totalsRowFunction="sum" totalsRowDxfId="31"/>
    <tableColumn id="9" xr3:uid="{79358422-D6EA-4A6B-A1A3-D9D22A0CA054}" name="Nadgodziny   " totalsRowFunction="sum" totalsRowDxfId="30"/>
    <tableColumn id="10" xr3:uid="{63813DB3-9F04-4FE0-9D0A-A3A6BC5888EB}" name="Tydzień 5" totalsRowFunction="sum" totalsRowDxfId="29"/>
    <tableColumn id="11" xr3:uid="{955F9A6D-2FFD-4B13-9856-1C6F0552C54D}" name="Nadgodziny    " totalsRowFunction="sum" totalsRowDxfId="2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grudnia wprowadź zwykłe godziny pracy i nadgodziny. Suma godzin w tygodniu i suma godzin zwykłych są obliczane automatyczni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Sierpień" displayName="Sierpień" ref="E79:O87" totalsRowCount="1" headerRowDxfId="27" headerRowBorderDxfId="26" tableBorderDxfId="2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Sierpień" totalsRowLabel="Suma godzin w tygodniu" totalsRowDxfId="24"/>
    <tableColumn id="2" xr3:uid="{1C914B24-E1FD-4DEB-94D2-0C467CD11DE5}" name="Tydzień 1" totalsRowFunction="sum" totalsRowDxfId="23"/>
    <tableColumn id="3" xr3:uid="{D17C5906-B380-4CDC-9DC1-F2D9F35093F5}" name="Nadgodziny" totalsRowFunction="sum" totalsRowDxfId="22"/>
    <tableColumn id="4" xr3:uid="{1C2BDC75-AB02-4B73-B126-C5255C550485}" name="Tydzień 2" totalsRowFunction="sum" totalsRowDxfId="21"/>
    <tableColumn id="5" xr3:uid="{6096744F-0D6A-42A8-BA7B-9749A03095E0}" name="Nadgodziny " totalsRowFunction="sum" totalsRowDxfId="20"/>
    <tableColumn id="6" xr3:uid="{25DF1197-C8CF-4637-A7E0-5B3D8CB909A1}" name="Tydzień 3" totalsRowFunction="sum" totalsRowDxfId="19"/>
    <tableColumn id="7" xr3:uid="{4C4255BC-815F-434A-A77D-053E7F9D73E4}" name="Nadgodziny   " totalsRowFunction="sum" totalsRowDxfId="18"/>
    <tableColumn id="8" xr3:uid="{94B70225-CACF-4D68-A670-597ED29A359C}" name="Tydzień 4" totalsRowFunction="sum" totalsRowDxfId="17"/>
    <tableColumn id="9" xr3:uid="{C6C9908B-8844-485C-A393-19F9CE9C22CF}" name="Nadgodziny  " totalsRowFunction="sum" totalsRowDxfId="16"/>
    <tableColumn id="10" xr3:uid="{D3C1C13D-72D9-444B-99CF-FB089C9362E3}" name="Tydzień 5" totalsRowFunction="sum" totalsRowDxfId="15"/>
    <tableColumn id="11" xr3:uid="{E17E5EB3-A03D-4229-9270-97D10F7DA9EA}" name="Nadgodziny    " totalsRowFunction="sum" totalsRowDxfId="1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sierpnia wprowadź zwykłe godziny pracy i nadgodziny. Suma godzin w tygodniu i suma godzin zwykłych są obliczane automatyczni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Wrzesień" displayName="Wrzesień" ref="E90:O98" totalsRowCount="1" headerRowDxfId="13" headerRowBorderDxfId="12" tableBorderDxfId="1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Wrzesień" totalsRowLabel="Suma godzin w tygodniu" totalsRowDxfId="10"/>
    <tableColumn id="2" xr3:uid="{EFDAF7A7-16A3-4C8F-BB2F-DCBF0F411E39}" name="Tydzień 1" totalsRowFunction="sum" totalsRowDxfId="9"/>
    <tableColumn id="3" xr3:uid="{07C6DFEE-E3EE-4903-8DF4-EE7F15C5384D}" name="Nadgodziny" totalsRowFunction="sum" totalsRowDxfId="8"/>
    <tableColumn id="4" xr3:uid="{33472FC3-F10B-43A3-A51D-D1CBB54C1991}" name="Tydzień 2" totalsRowFunction="sum" totalsRowDxfId="7"/>
    <tableColumn id="5" xr3:uid="{7D293F0F-7CEF-4B1B-9E08-AC796C052F32}" name="Nadgodziny " totalsRowFunction="sum" totalsRowDxfId="6"/>
    <tableColumn id="6" xr3:uid="{99836FC3-C537-4FA8-B123-AB245031CB30}" name="Tydzień 3" totalsRowFunction="sum" totalsRowDxfId="5"/>
    <tableColumn id="7" xr3:uid="{DBA906A3-5161-40C1-BC7E-4B0254409ACB}" name="Nadgodziny  " totalsRowFunction="sum" totalsRowDxfId="4"/>
    <tableColumn id="8" xr3:uid="{16C65E8B-8226-4168-BAFE-1D09C8D0E48B}" name="Tydzień 4" totalsRowFunction="sum" totalsRowDxfId="3"/>
    <tableColumn id="9" xr3:uid="{061B0373-DA72-4837-82EC-26762FAE1568}" name="Nadgodziny   " totalsRowFunction="sum" totalsRowDxfId="2"/>
    <tableColumn id="10" xr3:uid="{03A9AF67-4D05-4D99-A303-0B12733FA8CB}" name="Tydzień 5" totalsRowFunction="sum" totalsRowDxfId="1"/>
    <tableColumn id="11" xr3:uid="{44053E3B-AE2A-4D1B-8517-1468E37F401D}" name="Nadgodziny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W tej tabeli dla każdego dnia tygodnia i wszystkich tygodni września wprowadź zwykłe godziny pracy i nadgodziny. Suma godzin w tygodniu i suma godzin zwykłych są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uty" displayName="Luty" ref="E13:O21" totalsRowCount="1" headerRowDxfId="230" dataDxfId="228" headerRowBorderDxfId="229" tableBorderDxfId="22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Luty" totalsRowLabel="Suma godzin w tygodniu" dataDxfId="226" totalsRowDxfId="225"/>
    <tableColumn id="2" xr3:uid="{00000000-0010-0000-0100-000002000000}" name="Tydzień 1" totalsRowFunction="custom" dataDxfId="224" totalsRowDxfId="223">
      <totalsRowFormula>SUM(F14:F20)</totalsRowFormula>
    </tableColumn>
    <tableColumn id="3" xr3:uid="{00000000-0010-0000-0100-000003000000}" name="Nadgodziny" totalsRowFunction="custom" dataDxfId="222" totalsRowDxfId="221">
      <totalsRowFormula>SUM(G14:G20)</totalsRowFormula>
    </tableColumn>
    <tableColumn id="4" xr3:uid="{00000000-0010-0000-0100-000004000000}" name="Tydzień 2" totalsRowFunction="custom" dataDxfId="220" totalsRowDxfId="219">
      <totalsRowFormula>SUM(H14:H20)</totalsRowFormula>
    </tableColumn>
    <tableColumn id="5" xr3:uid="{00000000-0010-0000-0100-000005000000}" name="Nadgodziny  " totalsRowFunction="custom" dataDxfId="218" totalsRowDxfId="217">
      <totalsRowFormula>SUM(I14:I20)</totalsRowFormula>
    </tableColumn>
    <tableColumn id="6" xr3:uid="{00000000-0010-0000-0100-000006000000}" name="Tydzień 3" totalsRowFunction="custom" dataDxfId="216" totalsRowDxfId="215">
      <totalsRowFormula>SUM(J14:J20)</totalsRowFormula>
    </tableColumn>
    <tableColumn id="7" xr3:uid="{00000000-0010-0000-0100-000007000000}" name="Nadgodziny   " totalsRowFunction="custom" dataDxfId="214" totalsRowDxfId="213">
      <totalsRowFormula>SUM(K14:K20)</totalsRowFormula>
    </tableColumn>
    <tableColumn id="8" xr3:uid="{00000000-0010-0000-0100-000008000000}" name="Tydzień 4" totalsRowFunction="custom" dataDxfId="212" totalsRowDxfId="211">
      <totalsRowFormula>SUM(L14:L20)</totalsRowFormula>
    </tableColumn>
    <tableColumn id="9" xr3:uid="{00000000-0010-0000-0100-000009000000}" name="Nadgodziny    " totalsRowFunction="custom" dataDxfId="210" totalsRowDxfId="209">
      <totalsRowFormula>SUM(M14:M20)</totalsRowFormula>
    </tableColumn>
    <tableColumn id="10" xr3:uid="{00000000-0010-0000-0100-00000A000000}" name="Tydzień 5" totalsRowFunction="custom" dataDxfId="208" totalsRowDxfId="207">
      <totalsRowFormula>SUM(N14:N20)</totalsRowFormula>
    </tableColumn>
    <tableColumn id="11" xr3:uid="{00000000-0010-0000-0100-00000B000000}" name="Nadgodziny     " totalsRowFunction="custom" dataDxfId="206" totalsRowDxfId="20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lutego wprowadź zwykłe godziny pracy i nadgodziny. Suma godzin w tygodniu i suma godzin zwykłych są obliczane automatyczn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zec" displayName="Marzec" ref="E24:O32" totalsRowCount="1" headerRowDxfId="204" dataDxfId="202" totalsRowDxfId="200" headerRowBorderDxfId="203" tableBorderDxfId="20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arzec" totalsRowLabel="Suma godzin w tygodniu" dataDxfId="199" totalsRowDxfId="198"/>
    <tableColumn id="2" xr3:uid="{00000000-0010-0000-0200-000002000000}" name="Tydzień 1" totalsRowFunction="custom" dataDxfId="197" totalsRowDxfId="196">
      <totalsRowFormula>SUM(F25:F31)</totalsRowFormula>
    </tableColumn>
    <tableColumn id="3" xr3:uid="{00000000-0010-0000-0200-000003000000}" name="Nadgodziny" totalsRowFunction="custom" dataDxfId="195" totalsRowDxfId="194">
      <totalsRowFormula>SUM(G25:G31)</totalsRowFormula>
    </tableColumn>
    <tableColumn id="4" xr3:uid="{00000000-0010-0000-0200-000004000000}" name="Tydzień 2" totalsRowFunction="custom" dataDxfId="193" totalsRowDxfId="192">
      <totalsRowFormula>SUM(H25:H31)</totalsRowFormula>
    </tableColumn>
    <tableColumn id="5" xr3:uid="{00000000-0010-0000-0200-000005000000}" name="Nadgodziny " totalsRowFunction="custom" dataDxfId="191" totalsRowDxfId="190">
      <totalsRowFormula>SUM(I25:I31)</totalsRowFormula>
    </tableColumn>
    <tableColumn id="6" xr3:uid="{00000000-0010-0000-0200-000006000000}" name="Tydzień 3" totalsRowFunction="custom" dataDxfId="189" totalsRowDxfId="188">
      <totalsRowFormula>SUM(J25:J31)</totalsRowFormula>
    </tableColumn>
    <tableColumn id="7" xr3:uid="{00000000-0010-0000-0200-000007000000}" name="Nadgodziny  " totalsRowFunction="custom" dataDxfId="187" totalsRowDxfId="186">
      <totalsRowFormula>SUM(K25:K31)</totalsRowFormula>
    </tableColumn>
    <tableColumn id="8" xr3:uid="{00000000-0010-0000-0200-000008000000}" name="Tydzień 4" totalsRowFunction="custom" dataDxfId="185" totalsRowDxfId="184">
      <totalsRowFormula>SUM(L25:L31)</totalsRowFormula>
    </tableColumn>
    <tableColumn id="9" xr3:uid="{00000000-0010-0000-0200-000009000000}" name="Nadgodziny    " totalsRowFunction="custom" dataDxfId="183" totalsRowDxfId="182">
      <totalsRowFormula>SUM(M25:M31)</totalsRowFormula>
    </tableColumn>
    <tableColumn id="10" xr3:uid="{00000000-0010-0000-0200-00000A000000}" name="Tydzień 5" totalsRowFunction="custom" dataDxfId="181" totalsRowDxfId="180">
      <totalsRowFormula>SUM(N25:N31)</totalsRowFormula>
    </tableColumn>
    <tableColumn id="11" xr3:uid="{00000000-0010-0000-0200-00000B000000}" name="Nadgodziny     " totalsRowFunction="custom" dataDxfId="179" totalsRowDxfId="17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marca wprowadź zwykłe godziny pracy i nadgodziny. Suma godzin w tygodniu i suma godzin zwykłych są obliczane automatyczni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wiecień" displayName="Kwiecień" ref="E35:O43" totalsRowCount="1" headerRowDxfId="177" dataDxfId="175" totalsRowDxfId="173" headerRowBorderDxfId="176" tableBorderDxfId="17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wiecień" totalsRowLabel="Suma godzin w tygodniu" dataDxfId="172" totalsRowDxfId="171"/>
    <tableColumn id="2" xr3:uid="{00000000-0010-0000-0300-000002000000}" name="Tydzień 1" totalsRowFunction="custom" dataDxfId="170" totalsRowDxfId="169">
      <totalsRowFormula>SUM(F36:F42)</totalsRowFormula>
    </tableColumn>
    <tableColumn id="3" xr3:uid="{00000000-0010-0000-0300-000003000000}" name="Nadgodziny" totalsRowFunction="custom" dataDxfId="168" totalsRowDxfId="167">
      <totalsRowFormula>SUM(G36:G42)</totalsRowFormula>
    </tableColumn>
    <tableColumn id="4" xr3:uid="{00000000-0010-0000-0300-000004000000}" name="Tydzień 2" totalsRowFunction="custom" dataDxfId="166" totalsRowDxfId="165">
      <totalsRowFormula>SUM(H36:H42)</totalsRowFormula>
    </tableColumn>
    <tableColumn id="5" xr3:uid="{00000000-0010-0000-0300-000005000000}" name="Nadgodziny  " totalsRowFunction="custom" dataDxfId="164" totalsRowDxfId="163">
      <totalsRowFormula>SUM(I36:I42)</totalsRowFormula>
    </tableColumn>
    <tableColumn id="6" xr3:uid="{00000000-0010-0000-0300-000006000000}" name="Tydzień 3" totalsRowFunction="custom" dataDxfId="162" totalsRowDxfId="161">
      <totalsRowFormula>SUM(J36:J42)</totalsRowFormula>
    </tableColumn>
    <tableColumn id="7" xr3:uid="{00000000-0010-0000-0300-000007000000}" name="Nadgodziny   " totalsRowFunction="custom" dataDxfId="160" totalsRowDxfId="159">
      <totalsRowFormula>SUM(K36:K42)</totalsRowFormula>
    </tableColumn>
    <tableColumn id="8" xr3:uid="{00000000-0010-0000-0300-000008000000}" name="Tydzień 4" totalsRowFunction="custom" dataDxfId="158" totalsRowDxfId="157">
      <totalsRowFormula>SUM(L36:L42)</totalsRowFormula>
    </tableColumn>
    <tableColumn id="9" xr3:uid="{00000000-0010-0000-0300-000009000000}" name="Nadgodziny    " totalsRowFunction="custom" dataDxfId="156" totalsRowDxfId="155">
      <totalsRowFormula>SUM(M36:M42)</totalsRowFormula>
    </tableColumn>
    <tableColumn id="10" xr3:uid="{00000000-0010-0000-0300-00000A000000}" name="Tydzień 5" totalsRowFunction="custom" dataDxfId="154" totalsRowDxfId="153">
      <totalsRowFormula>SUM(N36:N42)</totalsRowFormula>
    </tableColumn>
    <tableColumn id="11" xr3:uid="{00000000-0010-0000-0300-00000B000000}" name="Nadgodziny     " totalsRowFunction="custom" dataDxfId="152" totalsRowDxfId="15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kwietnia wprowadź zwykłe godziny pracy i nadgodziny. Suma godzin w tygodniu i suma godzin zwykłych są obliczane automatyczni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j" displayName="Maj" ref="E46:O54" totalsRowCount="1" headerRowDxfId="150" dataDxfId="148" totalsRowDxfId="146" headerRowBorderDxfId="149" tableBorderDxfId="14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aj" totalsRowLabel="Suma godzin w tygodniu" dataDxfId="145" totalsRowDxfId="144"/>
    <tableColumn id="2" xr3:uid="{00000000-0010-0000-0400-000002000000}" name="Tydzień 1" totalsRowFunction="custom" dataDxfId="143" totalsRowDxfId="142">
      <totalsRowFormula>SUM(F47:F53)</totalsRowFormula>
    </tableColumn>
    <tableColumn id="3" xr3:uid="{00000000-0010-0000-0400-000003000000}" name="Nadgodziny" totalsRowFunction="custom" dataDxfId="141" totalsRowDxfId="140">
      <totalsRowFormula>SUM(G47:G53)</totalsRowFormula>
    </tableColumn>
    <tableColumn id="4" xr3:uid="{00000000-0010-0000-0400-000004000000}" name="Tydzień 2" totalsRowFunction="custom" dataDxfId="139" totalsRowDxfId="138">
      <totalsRowFormula>SUM(H47:H53)</totalsRowFormula>
    </tableColumn>
    <tableColumn id="5" xr3:uid="{00000000-0010-0000-0400-000005000000}" name="Nadgodziny  " totalsRowFunction="custom" dataDxfId="137" totalsRowDxfId="136">
      <totalsRowFormula>SUM(I47:I53)</totalsRowFormula>
    </tableColumn>
    <tableColumn id="6" xr3:uid="{00000000-0010-0000-0400-000006000000}" name="Tydzień 3" totalsRowFunction="custom" dataDxfId="135" totalsRowDxfId="134">
      <totalsRowFormula>SUM(J47:J53)</totalsRowFormula>
    </tableColumn>
    <tableColumn id="7" xr3:uid="{00000000-0010-0000-0400-000007000000}" name="Nadgodziny   " totalsRowFunction="custom" dataDxfId="133" totalsRowDxfId="132">
      <totalsRowFormula>SUM(K47:K53)</totalsRowFormula>
    </tableColumn>
    <tableColumn id="8" xr3:uid="{00000000-0010-0000-0400-000008000000}" name="Tydzień 4" totalsRowFunction="custom" dataDxfId="131" totalsRowDxfId="130">
      <totalsRowFormula>SUM(L47:L53)</totalsRowFormula>
    </tableColumn>
    <tableColumn id="9" xr3:uid="{00000000-0010-0000-0400-000009000000}" name="Nadgodziny    " totalsRowFunction="custom" dataDxfId="129" totalsRowDxfId="128">
      <totalsRowFormula>SUM(M47:M53)</totalsRowFormula>
    </tableColumn>
    <tableColumn id="10" xr3:uid="{00000000-0010-0000-0400-00000A000000}" name="Tydzień 5" totalsRowFunction="custom" dataDxfId="127" totalsRowDxfId="126">
      <totalsRowFormula>SUM(N47:N53)</totalsRowFormula>
    </tableColumn>
    <tableColumn id="11" xr3:uid="{00000000-0010-0000-0400-00000B000000}" name="Nadgodziny     " totalsRowFunction="custom" dataDxfId="125" totalsRowDxfId="1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maja wprowadź zwykłe godziny pracy i nadgodziny. Suma godzin w tygodniu i suma godzin zwykłych są obliczane automatyczni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zerwiec" displayName="Czerwiec" ref="E57:O65" totalsRowCount="1" headerRowDxfId="123" dataDxfId="121" totalsRowDxfId="119" headerRowBorderDxfId="122" tableBorderDxfId="1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Czerwiec" totalsRowLabel="Suma godzin w tygodniu" dataDxfId="118" totalsRowDxfId="117"/>
    <tableColumn id="2" xr3:uid="{00000000-0010-0000-0500-000002000000}" name="Tydzień 1" totalsRowFunction="custom" dataDxfId="116" totalsRowDxfId="115">
      <totalsRowFormula>SUM(F58:F64)</totalsRowFormula>
    </tableColumn>
    <tableColumn id="3" xr3:uid="{00000000-0010-0000-0500-000003000000}" name="Nadgodziny" totalsRowFunction="custom" dataDxfId="114" totalsRowDxfId="113">
      <totalsRowFormula>SUM(G58:G64)</totalsRowFormula>
    </tableColumn>
    <tableColumn id="4" xr3:uid="{00000000-0010-0000-0500-000004000000}" name="Tydzień 2" totalsRowFunction="custom" dataDxfId="112" totalsRowDxfId="111">
      <totalsRowFormula>SUM(H58:H64)</totalsRowFormula>
    </tableColumn>
    <tableColumn id="5" xr3:uid="{00000000-0010-0000-0500-000005000000}" name="Nadgodziny  " totalsRowFunction="custom" dataDxfId="110" totalsRowDxfId="109">
      <totalsRowFormula>SUM(I58:I64)</totalsRowFormula>
    </tableColumn>
    <tableColumn id="6" xr3:uid="{00000000-0010-0000-0500-000006000000}" name="Tydzień 3" totalsRowFunction="custom" dataDxfId="108" totalsRowDxfId="107">
      <totalsRowFormula>SUM(J58:J64)</totalsRowFormula>
    </tableColumn>
    <tableColumn id="7" xr3:uid="{00000000-0010-0000-0500-000007000000}" name="Nadgodziny   " totalsRowFunction="custom" dataDxfId="106" totalsRowDxfId="105">
      <totalsRowFormula>SUM(K58:K64)</totalsRowFormula>
    </tableColumn>
    <tableColumn id="8" xr3:uid="{00000000-0010-0000-0500-000008000000}" name="Tydzień 4" totalsRowFunction="custom" dataDxfId="104" totalsRowDxfId="103">
      <totalsRowFormula>SUM(L58:L64)</totalsRowFormula>
    </tableColumn>
    <tableColumn id="9" xr3:uid="{00000000-0010-0000-0500-000009000000}" name="Nadgodziny    " totalsRowFunction="custom" dataDxfId="102" totalsRowDxfId="101">
      <totalsRowFormula>SUM(M58:M64)</totalsRowFormula>
    </tableColumn>
    <tableColumn id="10" xr3:uid="{00000000-0010-0000-0500-00000A000000}" name="Tydzień 5" totalsRowFunction="custom" dataDxfId="100" totalsRowDxfId="99">
      <totalsRowFormula>SUM(N58:N64)</totalsRowFormula>
    </tableColumn>
    <tableColumn id="11" xr3:uid="{00000000-0010-0000-0500-00000B000000}" name="Nadgodziny     " totalsRowFunction="custom" dataDxfId="98" totalsRowDxfId="9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czerwca wprowadź zwykłe godziny pracy i nadgodziny. Suma godzin w tygodniu i suma godzin zwykłych są obliczane automatyczni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piec" displayName="Lipiec" ref="E68:O76" totalsRowCount="1" headerRowDxfId="96" dataDxfId="94" totalsRowDxfId="92" headerRowBorderDxfId="95" tableBorderDxfId="9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Lipiec" totalsRowLabel="Suma godzin w tygodniu" dataDxfId="91" totalsRowDxfId="90"/>
    <tableColumn id="2" xr3:uid="{00000000-0010-0000-0600-000002000000}" name="Tydzień 1" totalsRowFunction="custom" dataDxfId="89" totalsRowDxfId="88">
      <totalsRowFormula>SUM(F69:F75)</totalsRowFormula>
    </tableColumn>
    <tableColumn id="3" xr3:uid="{00000000-0010-0000-0600-000003000000}" name="Nadgodziny" totalsRowFunction="custom" dataDxfId="87" totalsRowDxfId="86">
      <totalsRowFormula>SUM(G69:G75)</totalsRowFormula>
    </tableColumn>
    <tableColumn id="4" xr3:uid="{00000000-0010-0000-0600-000004000000}" name="Tydzień 2" totalsRowFunction="custom" dataDxfId="85" totalsRowDxfId="84">
      <totalsRowFormula>SUM(H69:H75)</totalsRowFormula>
    </tableColumn>
    <tableColumn id="5" xr3:uid="{00000000-0010-0000-0600-000005000000}" name="Nadgodziny " totalsRowFunction="custom" dataDxfId="83" totalsRowDxfId="82">
      <totalsRowFormula>SUM(I69:I75)</totalsRowFormula>
    </tableColumn>
    <tableColumn id="6" xr3:uid="{00000000-0010-0000-0600-000006000000}" name="Tydzień 3" totalsRowFunction="custom" dataDxfId="81" totalsRowDxfId="80">
      <totalsRowFormula>SUM(J69:J75)</totalsRowFormula>
    </tableColumn>
    <tableColumn id="7" xr3:uid="{00000000-0010-0000-0600-000007000000}" name="Nadgodziny  " totalsRowFunction="custom" dataDxfId="79" totalsRowDxfId="78">
      <totalsRowFormula>SUM(K69:K75)</totalsRowFormula>
    </tableColumn>
    <tableColumn id="8" xr3:uid="{00000000-0010-0000-0600-000008000000}" name="Tydzień 4" totalsRowFunction="custom" dataDxfId="77" totalsRowDxfId="76">
      <totalsRowFormula>SUM(L69:L75)</totalsRowFormula>
    </tableColumn>
    <tableColumn id="9" xr3:uid="{00000000-0010-0000-0600-000009000000}" name="Nadgodziny   " totalsRowFunction="custom" dataDxfId="75" totalsRowDxfId="74">
      <totalsRowFormula>SUM(M69:M75)</totalsRowFormula>
    </tableColumn>
    <tableColumn id="10" xr3:uid="{00000000-0010-0000-0600-00000A000000}" name="Tydzień 5" totalsRowFunction="custom" dataDxfId="73" totalsRowDxfId="72">
      <totalsRowFormula>SUM(N69:N75)</totalsRowFormula>
    </tableColumn>
    <tableColumn id="11" xr3:uid="{00000000-0010-0000-0600-00000B000000}" name="Nadgodziny     " totalsRowFunction="custom" dataDxfId="71" totalsRowDxfId="7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lipca wprowadź zwykłe godziny pracy i nadgodziny. Suma godzin w tygodniu i suma godzin zwykłych są obliczane automatyczni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Październik" displayName="Październik" ref="E101:O109" totalsRowCount="1" headerRowDxfId="69" headerRowBorderDxfId="68" tableBorderDxfId="6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Październik" totalsRowLabel="Suma godzin w tygodniu" totalsRowDxfId="66"/>
    <tableColumn id="2" xr3:uid="{EAA6CD08-D237-4AB1-A3B7-0658489595A6}" name="Tydzień 1" totalsRowFunction="sum" totalsRowDxfId="65"/>
    <tableColumn id="3" xr3:uid="{E46C106C-D054-4212-90C2-B908BE72E608}" name="Nadgodziny" totalsRowFunction="sum" totalsRowDxfId="64"/>
    <tableColumn id="4" xr3:uid="{E669B4EB-D44F-428E-A64B-864E5538E354}" name="Tydzień 2" totalsRowFunction="sum" totalsRowDxfId="63"/>
    <tableColumn id="5" xr3:uid="{943D887D-EB21-43FC-97A6-D2BAAE43958D}" name="Nadgodziny " totalsRowFunction="sum" totalsRowDxfId="62"/>
    <tableColumn id="6" xr3:uid="{E0410AFF-9A81-4570-8336-C1C0B94AE31F}" name="Tydzień 3" totalsRowFunction="sum" totalsRowDxfId="61"/>
    <tableColumn id="7" xr3:uid="{0A2C7DCA-4487-4AE6-A45E-EF1989C96BDD}" name="Nadgodziny  " totalsRowFunction="sum" totalsRowDxfId="60"/>
    <tableColumn id="8" xr3:uid="{DE4CFC82-2A30-4F0A-8BCF-180B0B9203AE}" name="Tydzień 4" totalsRowFunction="sum" totalsRowDxfId="59"/>
    <tableColumn id="9" xr3:uid="{C83710AB-6715-448C-BFDD-C2ED42F8939A}" name="Nadgodziny   " totalsRowFunction="sum" totalsRowDxfId="58"/>
    <tableColumn id="10" xr3:uid="{24B905EA-2DE0-49F5-8CCB-53B703CC28CA}" name="Tydzień 5" totalsRowFunction="sum" totalsRowDxfId="57"/>
    <tableColumn id="11" xr3:uid="{A2553B1A-B036-4F0E-9A0D-E1CEA0EE0C11}" name="Nadgodziny    " totalsRowFunction="sum" totalsRowDxfId="5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W tej tabeli dla każdego dnia tygodnia i wszystkich tygodni października wprowadź zwykłe godziny pracy i nadgodziny. Suma godzin w tygodniu i suma godzin zwykłych są obliczane automatyczni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Listopad" displayName="Listopad" ref="E112:O120" totalsRowCount="1" headerRowDxfId="55" headerRowBorderDxfId="54" tableBorderDxfId="5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Listopad" totalsRowLabel="Suma godzin w tygodniu" totalsRowDxfId="52"/>
    <tableColumn id="2" xr3:uid="{FA8DA2C8-8CCB-4717-AFAB-CC50B17D67DB}" name="Tydzień 1" totalsRowFunction="sum" totalsRowDxfId="51"/>
    <tableColumn id="3" xr3:uid="{31D5831C-6591-4745-A6CF-CA386A418AED}" name="Nadgodziny" totalsRowFunction="sum" totalsRowDxfId="50"/>
    <tableColumn id="4" xr3:uid="{B9E22EEC-B5FD-436F-9D89-51A4E36DEB3D}" name="Tydzień 2" totalsRowFunction="sum" totalsRowDxfId="49"/>
    <tableColumn id="5" xr3:uid="{1EA92D92-F6A2-4810-8D27-385BA5004175}" name="Nadgodziny " totalsRowFunction="sum" totalsRowDxfId="48"/>
    <tableColumn id="6" xr3:uid="{CCB4FB4F-B2CF-4855-B11E-7DBFD861A163}" name="Tydzień 3" totalsRowFunction="sum" totalsRowDxfId="47"/>
    <tableColumn id="7" xr3:uid="{B05D444E-57D6-4AE6-AB56-6D5206ABC9BA}" name="Nadgodziny  " totalsRowFunction="sum" totalsRowDxfId="46"/>
    <tableColumn id="8" xr3:uid="{098B34DD-5E46-4CCA-BCB7-03538BE8208A}" name="Tydzień 4" totalsRowFunction="sum" totalsRowDxfId="45"/>
    <tableColumn id="9" xr3:uid="{0D401A23-4B51-4DFF-81F1-F1B876D7BB9A}" name="Nadgodziny    " totalsRowFunction="sum" totalsRowDxfId="44"/>
    <tableColumn id="10" xr3:uid="{97C5530B-7280-44ED-9B49-6834DB3BE39C}" name="Tydzień 5" totalsRowFunction="sum" totalsRowDxfId="43"/>
    <tableColumn id="11" xr3:uid="{1D1AFEAB-2784-48F3-8CBD-E02B102AB5B9}" name="Nadgodziny     " totalsRowFunction="sum" totalsRowDxfId="4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W tej tabeli dla każdego dnia tygodnia i wszystkich tygodni listopada wprowadź zwykłe godziny pracy i nadgodziny. Suma godzin w tygodniu i suma godzin zwykłych są obliczane automatycznie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2" customWidth="1"/>
    <col min="2" max="2" width="82.140625" style="62" customWidth="1"/>
    <col min="3" max="3" width="2.7109375" style="62" customWidth="1"/>
    <col min="4" max="16384" width="8.7109375" style="62"/>
  </cols>
  <sheetData>
    <row r="1" spans="2:2" ht="30" customHeight="1" thickBot="1" x14ac:dyDescent="0.45">
      <c r="B1" s="61" t="s">
        <v>0</v>
      </c>
    </row>
    <row r="2" spans="2:2" ht="30" customHeight="1" thickTop="1" x14ac:dyDescent="0.2">
      <c r="B2" s="62" t="s">
        <v>79</v>
      </c>
    </row>
    <row r="3" spans="2:2" ht="30" customHeight="1" x14ac:dyDescent="0.2">
      <c r="B3" s="62" t="s">
        <v>1</v>
      </c>
    </row>
    <row r="4" spans="2:2" ht="30" customHeight="1" x14ac:dyDescent="0.2">
      <c r="B4" s="62" t="s">
        <v>2</v>
      </c>
    </row>
    <row r="5" spans="2:2" ht="30" customHeight="1" x14ac:dyDescent="0.2">
      <c r="B5" s="62" t="s">
        <v>3</v>
      </c>
    </row>
    <row r="6" spans="2:2" ht="45" customHeight="1" x14ac:dyDescent="0.2">
      <c r="B6" s="77" t="s">
        <v>4</v>
      </c>
    </row>
    <row r="7" spans="2:2" ht="45" customHeight="1" x14ac:dyDescent="0.2">
      <c r="B7" s="62" t="s">
        <v>5</v>
      </c>
    </row>
    <row r="8" spans="2:2" ht="30" customHeight="1" x14ac:dyDescent="0.2">
      <c r="B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28.140625" style="32" customWidth="1"/>
    <col min="3" max="3" width="24.42578125" style="32" customWidth="1"/>
    <col min="4" max="4" width="2.5703125" style="32" customWidth="1"/>
    <col min="5" max="5" width="32.7109375" style="32" bestFit="1" customWidth="1"/>
    <col min="6" max="6" width="12.5703125" style="32" customWidth="1"/>
    <col min="7" max="7" width="21.5703125" style="75" customWidth="1"/>
    <col min="8" max="8" width="12.5703125" style="75" customWidth="1"/>
    <col min="9" max="9" width="21.5703125" style="75" customWidth="1"/>
    <col min="10" max="10" width="12.5703125" style="75" customWidth="1"/>
    <col min="11" max="11" width="21.5703125" style="75" customWidth="1"/>
    <col min="12" max="12" width="12.5703125" style="75" customWidth="1"/>
    <col min="13" max="13" width="21.5703125" style="75" customWidth="1"/>
    <col min="14" max="14" width="12.5703125" style="75" customWidth="1"/>
    <col min="15" max="15" width="21.5703125" style="75" customWidth="1"/>
    <col min="16" max="16" width="2.5703125" style="32" customWidth="1"/>
  </cols>
  <sheetData>
    <row r="1" spans="1:16" ht="99.95" customHeight="1" thickBot="1" x14ac:dyDescent="0.9">
      <c r="A1" s="57" t="s">
        <v>7</v>
      </c>
      <c r="B1" s="81" t="s">
        <v>38</v>
      </c>
      <c r="C1" s="81"/>
      <c r="D1" s="74"/>
      <c r="E1" s="82" t="s">
        <v>80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76"/>
    </row>
    <row r="2" spans="1:16" ht="30" customHeight="1" thickTop="1" thickBot="1" x14ac:dyDescent="0.35">
      <c r="A2" s="59" t="s">
        <v>8</v>
      </c>
      <c r="B2" s="73" t="s">
        <v>39</v>
      </c>
      <c r="C2" s="60"/>
      <c r="D2" s="33"/>
      <c r="E2" s="30" t="s">
        <v>46</v>
      </c>
      <c r="F2" s="1" t="s">
        <v>66</v>
      </c>
      <c r="G2" s="1" t="s">
        <v>67</v>
      </c>
      <c r="H2" s="1" t="s">
        <v>68</v>
      </c>
      <c r="I2" s="1" t="s">
        <v>69</v>
      </c>
      <c r="J2" s="1" t="s">
        <v>71</v>
      </c>
      <c r="K2" s="1" t="s">
        <v>72</v>
      </c>
      <c r="L2" s="1" t="s">
        <v>73</v>
      </c>
      <c r="M2" s="1" t="s">
        <v>74</v>
      </c>
      <c r="N2" s="1" t="s">
        <v>75</v>
      </c>
      <c r="O2" s="1" t="s">
        <v>76</v>
      </c>
      <c r="P2" s="37"/>
    </row>
    <row r="3" spans="1:16" ht="15" thickBot="1" x14ac:dyDescent="0.35">
      <c r="A3" s="58" t="s">
        <v>77</v>
      </c>
      <c r="B3" s="34" t="s">
        <v>40</v>
      </c>
      <c r="C3" s="22"/>
      <c r="D3" s="36"/>
      <c r="E3" s="31" t="s">
        <v>47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9</v>
      </c>
      <c r="B4" s="34" t="s">
        <v>41</v>
      </c>
      <c r="C4" s="35"/>
      <c r="D4" s="36"/>
      <c r="E4" s="31" t="s">
        <v>48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78</v>
      </c>
      <c r="B5" s="34" t="s">
        <v>42</v>
      </c>
      <c r="C5" s="35"/>
      <c r="D5" s="37"/>
      <c r="E5" s="31" t="s">
        <v>49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50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51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52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10</v>
      </c>
      <c r="B9" s="73" t="s">
        <v>43</v>
      </c>
      <c r="C9" s="38">
        <f>Godziny_zwykłe</f>
        <v>31</v>
      </c>
      <c r="D9" s="40"/>
      <c r="E9" s="31" t="s">
        <v>53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thickBot="1" x14ac:dyDescent="0.35">
      <c r="A10" s="58" t="s">
        <v>11</v>
      </c>
      <c r="B10" s="34" t="s">
        <v>44</v>
      </c>
      <c r="C10" s="39">
        <f>Nadgodziny</f>
        <v>4</v>
      </c>
      <c r="D10" s="41"/>
      <c r="E10" s="48" t="s">
        <v>54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23.1" customHeight="1" thickBot="1" x14ac:dyDescent="0.35">
      <c r="A11" s="58" t="s">
        <v>12</v>
      </c>
      <c r="B11" s="43" t="s">
        <v>45</v>
      </c>
      <c r="C11" s="21">
        <f>Godziny_zwykłe+Nadgodziny</f>
        <v>35</v>
      </c>
      <c r="D11" s="42"/>
      <c r="E11" s="9" t="str">
        <f ca="1">TEXT(DATEVALUE(Styczeń[[#Headers],[Styczeń]]&amp;"  "&amp;YEAR(TODAY())),"mmm.")&amp;" suma: Zwykłe godziny pracy"</f>
        <v>sty. suma: Zwykłe godziny pracy</v>
      </c>
      <c r="F11" s="52">
        <f>SUM(Styczeń[Tydzień 1],Styczeń[Tydzień 2],Styczeń[Tydzień 3],Styczeń[Tydzień 4],Styczeń[Tydzień 5])</f>
        <v>16</v>
      </c>
      <c r="G11" s="84" t="str">
        <f ca="1">TEXT(DATEVALUE(Styczeń[[#Headers],[Styczeń]]&amp;"  "&amp;YEAR(TODAY())),"mmm.")&amp;" suma: Nadgodziny"</f>
        <v>sty. suma: Nadgodziny</v>
      </c>
      <c r="H11" s="84"/>
      <c r="I11" s="53">
        <f>SUM(Styczeń[Nadgodziny],Styczeń[[Nadgodziny  ]],Styczeń[[Nadgodziny   ]],Styczeń[[Nadgodziny    ]],Styczeń[[Nadgodziny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1"/>
      <c r="H12" s="71"/>
      <c r="I12" s="71"/>
      <c r="J12" s="71"/>
      <c r="K12" s="71"/>
      <c r="L12" s="71"/>
      <c r="M12" s="71"/>
      <c r="N12" s="71"/>
      <c r="O12" s="72"/>
      <c r="P12" s="37"/>
    </row>
    <row r="13" spans="1:16" ht="30" customHeight="1" thickBot="1" x14ac:dyDescent="0.25">
      <c r="A13" s="58" t="s">
        <v>13</v>
      </c>
      <c r="B13" s="44"/>
      <c r="D13" s="37"/>
      <c r="E13" s="30" t="s">
        <v>55</v>
      </c>
      <c r="F13" s="1" t="s">
        <v>66</v>
      </c>
      <c r="G13" s="12" t="s">
        <v>67</v>
      </c>
      <c r="H13" s="12" t="s">
        <v>68</v>
      </c>
      <c r="I13" s="12" t="s">
        <v>69</v>
      </c>
      <c r="J13" s="12" t="s">
        <v>71</v>
      </c>
      <c r="K13" s="12" t="s">
        <v>72</v>
      </c>
      <c r="L13" s="12" t="s">
        <v>73</v>
      </c>
      <c r="M13" s="12" t="s">
        <v>74</v>
      </c>
      <c r="N13" s="12" t="s">
        <v>75</v>
      </c>
      <c r="O13" s="23" t="s">
        <v>76</v>
      </c>
      <c r="P13" s="37"/>
    </row>
    <row r="14" spans="1:16" ht="14.25" x14ac:dyDescent="0.3">
      <c r="D14" s="37"/>
      <c r="E14" s="5" t="s">
        <v>47</v>
      </c>
      <c r="F14" s="6">
        <v>8</v>
      </c>
      <c r="G14" s="13"/>
      <c r="H14" s="13"/>
      <c r="I14" s="13"/>
      <c r="J14" s="13"/>
      <c r="K14" s="13"/>
      <c r="L14" s="13"/>
      <c r="M14" s="13"/>
      <c r="N14" s="13"/>
      <c r="O14" s="15"/>
      <c r="P14" s="37"/>
    </row>
    <row r="15" spans="1:16" ht="14.25" x14ac:dyDescent="0.3">
      <c r="B15" s="44"/>
      <c r="D15" s="40"/>
      <c r="E15" s="4" t="s">
        <v>48</v>
      </c>
      <c r="F15" s="2">
        <v>7</v>
      </c>
      <c r="G15" s="14">
        <v>2</v>
      </c>
      <c r="H15" s="14"/>
      <c r="I15" s="14"/>
      <c r="J15" s="14"/>
      <c r="K15" s="14"/>
      <c r="L15" s="14"/>
      <c r="M15" s="14"/>
      <c r="N15" s="14"/>
      <c r="O15" s="24"/>
      <c r="P15" s="37"/>
    </row>
    <row r="16" spans="1:16" ht="14.25" x14ac:dyDescent="0.3">
      <c r="B16" s="44"/>
      <c r="D16" s="37"/>
      <c r="E16" s="5" t="s">
        <v>49</v>
      </c>
      <c r="F16" s="6"/>
      <c r="G16" s="13"/>
      <c r="H16" s="13"/>
      <c r="I16" s="13"/>
      <c r="J16" s="13"/>
      <c r="K16" s="13"/>
      <c r="L16" s="13"/>
      <c r="M16" s="13"/>
      <c r="N16" s="13"/>
      <c r="O16" s="15"/>
      <c r="P16" s="37"/>
    </row>
    <row r="17" spans="1:16" ht="14.25" x14ac:dyDescent="0.3">
      <c r="D17" s="37"/>
      <c r="E17" s="4" t="s">
        <v>50</v>
      </c>
      <c r="F17" s="2"/>
      <c r="G17" s="14"/>
      <c r="H17" s="14"/>
      <c r="I17" s="14"/>
      <c r="J17" s="14"/>
      <c r="K17" s="14"/>
      <c r="L17" s="14"/>
      <c r="M17" s="14"/>
      <c r="N17" s="14"/>
      <c r="O17" s="24"/>
      <c r="P17" s="37"/>
    </row>
    <row r="18" spans="1:16" ht="14.25" x14ac:dyDescent="0.3">
      <c r="D18" s="37"/>
      <c r="E18" s="5" t="s">
        <v>51</v>
      </c>
      <c r="F18" s="6"/>
      <c r="G18" s="13"/>
      <c r="H18" s="13"/>
      <c r="I18" s="13"/>
      <c r="J18" s="13"/>
      <c r="K18" s="13"/>
      <c r="L18" s="13"/>
      <c r="M18" s="13"/>
      <c r="N18" s="13"/>
      <c r="O18" s="15"/>
      <c r="P18" s="37"/>
    </row>
    <row r="19" spans="1:16" ht="14.25" x14ac:dyDescent="0.3">
      <c r="D19" s="37"/>
      <c r="E19" s="4" t="s">
        <v>52</v>
      </c>
      <c r="F19" s="2"/>
      <c r="G19" s="14"/>
      <c r="H19" s="14"/>
      <c r="I19" s="14"/>
      <c r="J19" s="14"/>
      <c r="K19" s="14"/>
      <c r="L19" s="14"/>
      <c r="M19" s="14"/>
      <c r="N19" s="14"/>
      <c r="O19" s="24"/>
      <c r="P19" s="37"/>
    </row>
    <row r="20" spans="1:16" ht="14.25" x14ac:dyDescent="0.3">
      <c r="D20" s="37"/>
      <c r="E20" s="7" t="s">
        <v>53</v>
      </c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37"/>
    </row>
    <row r="21" spans="1:16" ht="15" thickBot="1" x14ac:dyDescent="0.35">
      <c r="D21" s="42"/>
      <c r="E21" s="48" t="s">
        <v>54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23.1" customHeight="1" x14ac:dyDescent="0.3">
      <c r="A22" s="58" t="s">
        <v>14</v>
      </c>
      <c r="D22" s="42"/>
      <c r="E22" s="70" t="str">
        <f ca="1">TEXT(DATEVALUE(Luty[[#Headers],[Luty]]&amp;"  "&amp;YEAR(TODAY())),"mmm.")&amp;" suma: Zwykłe godziny pracy"</f>
        <v>lut. suma: Zwykłe godziny pracy</v>
      </c>
      <c r="F22" s="50">
        <f>SUM(Luty[Tydzień 1],Luty[Tydzień 2],Luty[Tydzień 3],Luty[Tydzień 4],Luty[Tydzień 5])</f>
        <v>15</v>
      </c>
      <c r="G22" s="80" t="str">
        <f ca="1">TEXT(DATEVALUE(Luty[[#Headers],[Luty]]&amp;" "&amp;YEAR(TODAY())),"mmm.")&amp;" suma: Nadgodziny"</f>
        <v>lut. suma: Nadgodziny</v>
      </c>
      <c r="H22" s="80"/>
      <c r="I22" s="51">
        <f>SUM(Luty[Nadgodziny],Luty[[Nadgodziny  ]],Luty[[Nadgodziny   ]],Luty[[Nadgodziny    ]],Luty[[Nadgodziny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1"/>
      <c r="H23" s="71"/>
      <c r="I23" s="71"/>
      <c r="J23" s="71"/>
      <c r="K23" s="71"/>
      <c r="L23" s="71"/>
      <c r="M23" s="71"/>
      <c r="N23" s="71"/>
      <c r="O23" s="72"/>
      <c r="P23" s="37"/>
    </row>
    <row r="24" spans="1:16" ht="30" customHeight="1" thickBot="1" x14ac:dyDescent="0.25">
      <c r="A24" s="58" t="s">
        <v>15</v>
      </c>
      <c r="D24" s="37"/>
      <c r="E24" s="49" t="s">
        <v>56</v>
      </c>
      <c r="F24" s="1" t="s">
        <v>66</v>
      </c>
      <c r="G24" s="12" t="s">
        <v>67</v>
      </c>
      <c r="H24" s="12" t="s">
        <v>68</v>
      </c>
      <c r="I24" s="12" t="s">
        <v>70</v>
      </c>
      <c r="J24" s="12" t="s">
        <v>71</v>
      </c>
      <c r="K24" s="12" t="s">
        <v>69</v>
      </c>
      <c r="L24" s="12" t="s">
        <v>73</v>
      </c>
      <c r="M24" s="12" t="s">
        <v>74</v>
      </c>
      <c r="N24" s="12" t="s">
        <v>75</v>
      </c>
      <c r="O24" s="23" t="s">
        <v>76</v>
      </c>
      <c r="P24" s="37"/>
    </row>
    <row r="25" spans="1:16" ht="14.25" x14ac:dyDescent="0.3">
      <c r="D25" s="37"/>
      <c r="E25" s="5" t="s">
        <v>47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48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49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50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51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52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53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thickBot="1" x14ac:dyDescent="0.35">
      <c r="D32" s="37"/>
      <c r="E32" s="48" t="s">
        <v>54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23.1" customHeight="1" x14ac:dyDescent="0.3">
      <c r="A33" s="58" t="s">
        <v>16</v>
      </c>
      <c r="D33" s="42"/>
      <c r="E33" s="56" t="str">
        <f ca="1">TEXT(DATEVALUE(Marzec[[#Headers],[Marzec]]&amp;" "&amp;YEAR(TODAY())),"mmm.")&amp;" suma: Zwykłe godziny pracy"</f>
        <v>mar. suma: Zwykłe godziny pracy</v>
      </c>
      <c r="F33" s="54">
        <f>SUM(Marzec[Tydzień 1],Marzec[Tydzień 2],Marzec[Tydzień 3],Marzec[Tydzień 4],Marzec[Tydzień 5])</f>
        <v>0</v>
      </c>
      <c r="G33" s="80" t="str">
        <f ca="1">TEXT(DATEVALUE(Marzec[[#Headers],[Marzec]]&amp;" "&amp;YEAR(TODAY())),"mmm.")&amp;" suma: Nadgodziny"</f>
        <v>mar. suma: Nadgodziny</v>
      </c>
      <c r="H33" s="80"/>
      <c r="I33" s="55">
        <f>SUM(Marzec[Nadgodziny],Marzec[[Nadgodziny ]],Marzec[[Nadgodziny  ]],Marzec[[Nadgodziny    ]],Marzec[[Nadgodziny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17</v>
      </c>
      <c r="D34" s="42"/>
      <c r="E34" s="83" t="s">
        <v>81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37"/>
    </row>
    <row r="35" spans="1:16" ht="30" customHeight="1" thickTop="1" thickBot="1" x14ac:dyDescent="0.25">
      <c r="A35" s="58" t="s">
        <v>18</v>
      </c>
      <c r="D35" s="37"/>
      <c r="E35" s="49" t="s">
        <v>57</v>
      </c>
      <c r="F35" s="1" t="s">
        <v>66</v>
      </c>
      <c r="G35" s="12" t="s">
        <v>67</v>
      </c>
      <c r="H35" s="12" t="s">
        <v>68</v>
      </c>
      <c r="I35" s="12" t="s">
        <v>69</v>
      </c>
      <c r="J35" s="12" t="s">
        <v>71</v>
      </c>
      <c r="K35" s="12" t="s">
        <v>72</v>
      </c>
      <c r="L35" s="12" t="s">
        <v>73</v>
      </c>
      <c r="M35" s="12" t="s">
        <v>74</v>
      </c>
      <c r="N35" s="12" t="s">
        <v>75</v>
      </c>
      <c r="O35" s="23" t="s">
        <v>76</v>
      </c>
      <c r="P35" s="37"/>
    </row>
    <row r="36" spans="1:16" ht="14.25" x14ac:dyDescent="0.3">
      <c r="D36" s="37"/>
      <c r="E36" s="5" t="s">
        <v>47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48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49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50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51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52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53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54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21.95" customHeight="1" x14ac:dyDescent="0.3">
      <c r="A44" s="58" t="s">
        <v>19</v>
      </c>
      <c r="D44" s="42"/>
      <c r="E44" s="10" t="str">
        <f ca="1">TEXT(DATEVALUE(Kwiecień[[#Headers],[Kwiecień]]&amp;" "&amp;YEAR(TODAY())),"mmm.")&amp;" suma: Zwykłe godziny pracy"</f>
        <v>kwi. suma: Zwykłe godziny pracy</v>
      </c>
      <c r="F44" s="54">
        <f>SUM(Kwiecień[Tydzień 1],Kwiecień[Tydzień 2],Kwiecień[Tydzień 3],Kwiecień[Tydzień 4],Kwiecień[Tydzień 5])</f>
        <v>0</v>
      </c>
      <c r="G44" s="80" t="str">
        <f ca="1">TEXT(DATEVALUE(Kwiecień[[#Headers],[Kwiecień]]&amp;" "&amp;YEAR(TODAY())),"mmm.")&amp;" suma: Nadgodziny"</f>
        <v>kwi. suma: Nadgodziny</v>
      </c>
      <c r="H44" s="80"/>
      <c r="I44" s="55">
        <f>SUM(Kwiecień[Nadgodziny],Kwiecień[[Nadgodziny  ]],Kwiecień[[Nadgodziny   ]],Kwiecień[[Nadgodziny    ]],Kwiecień[[Nadgodziny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1"/>
      <c r="H45" s="71"/>
      <c r="I45" s="71"/>
      <c r="J45" s="71"/>
      <c r="K45" s="71"/>
      <c r="L45" s="71"/>
      <c r="M45" s="71"/>
      <c r="N45" s="71"/>
      <c r="O45" s="71"/>
      <c r="P45" s="37"/>
    </row>
    <row r="46" spans="1:16" ht="30" customHeight="1" thickBot="1" x14ac:dyDescent="0.25">
      <c r="A46" s="58" t="s">
        <v>20</v>
      </c>
      <c r="D46" s="37"/>
      <c r="E46" s="49" t="s">
        <v>58</v>
      </c>
      <c r="F46" s="1" t="s">
        <v>66</v>
      </c>
      <c r="G46" s="12" t="s">
        <v>67</v>
      </c>
      <c r="H46" s="12" t="s">
        <v>68</v>
      </c>
      <c r="I46" s="12" t="s">
        <v>69</v>
      </c>
      <c r="J46" s="12" t="s">
        <v>71</v>
      </c>
      <c r="K46" s="12" t="s">
        <v>72</v>
      </c>
      <c r="L46" s="12" t="s">
        <v>73</v>
      </c>
      <c r="M46" s="12" t="s">
        <v>74</v>
      </c>
      <c r="N46" s="12" t="s">
        <v>75</v>
      </c>
      <c r="O46" s="23" t="s">
        <v>76</v>
      </c>
      <c r="P46" s="37"/>
    </row>
    <row r="47" spans="1:16" ht="14.25" x14ac:dyDescent="0.3">
      <c r="D47" s="37"/>
      <c r="E47" s="5" t="s">
        <v>47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48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49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50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51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52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53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thickBot="1" x14ac:dyDescent="0.35">
      <c r="D54" s="42"/>
      <c r="E54" s="48" t="s">
        <v>54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21.95" customHeight="1" x14ac:dyDescent="0.3">
      <c r="A55" s="58" t="s">
        <v>21</v>
      </c>
      <c r="D55" s="42"/>
      <c r="E55" s="10" t="str">
        <f ca="1">TEXT(DATEVALUE(Maj[[#Headers],[Maj]]&amp;" "&amp;YEAR(TODAY())),"mmm.")&amp;" suma: Zwykłe godziny pracy"</f>
        <v>maj. suma: Zwykłe godziny pracy</v>
      </c>
      <c r="F55" s="54">
        <f>SUM(Maj[Tydzień 1],Maj[Tydzień 2],Maj[Tydzień 3],Maj[Tydzień 4],Maj[Tydzień 5])</f>
        <v>0</v>
      </c>
      <c r="G55" s="80" t="str">
        <f ca="1">TEXT(DATEVALUE(Maj[[#Headers],[Maj]]&amp;" "&amp;YEAR(TODAY())),"mmm.")&amp;" suma: Nadgodziny"</f>
        <v>maj. suma: Nadgodziny</v>
      </c>
      <c r="H55" s="80"/>
      <c r="I55" s="55">
        <f>SUM(Maj[Nadgodziny],Maj[[Nadgodziny  ]],Maj[[Nadgodziny   ]],Maj[[Nadgodziny    ]],Maj[[Nadgodziny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1"/>
      <c r="H56" s="71"/>
      <c r="I56" s="71"/>
      <c r="J56" s="71"/>
      <c r="K56" s="71"/>
      <c r="L56" s="71"/>
      <c r="M56" s="71"/>
      <c r="N56" s="71"/>
      <c r="O56" s="71"/>
      <c r="P56" s="37"/>
    </row>
    <row r="57" spans="1:16" ht="30" customHeight="1" thickBot="1" x14ac:dyDescent="0.25">
      <c r="A57" s="58" t="s">
        <v>22</v>
      </c>
      <c r="D57" s="37"/>
      <c r="E57" s="49" t="s">
        <v>59</v>
      </c>
      <c r="F57" s="1" t="s">
        <v>66</v>
      </c>
      <c r="G57" s="12" t="s">
        <v>67</v>
      </c>
      <c r="H57" s="12" t="s">
        <v>68</v>
      </c>
      <c r="I57" s="12" t="s">
        <v>69</v>
      </c>
      <c r="J57" s="12" t="s">
        <v>71</v>
      </c>
      <c r="K57" s="12" t="s">
        <v>72</v>
      </c>
      <c r="L57" s="12" t="s">
        <v>73</v>
      </c>
      <c r="M57" s="12" t="s">
        <v>74</v>
      </c>
      <c r="N57" s="12" t="s">
        <v>75</v>
      </c>
      <c r="O57" s="23" t="s">
        <v>76</v>
      </c>
      <c r="P57" s="37"/>
    </row>
    <row r="58" spans="1:16" ht="14.25" x14ac:dyDescent="0.3">
      <c r="D58" s="37"/>
      <c r="E58" s="5" t="s">
        <v>47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48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49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50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51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52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53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54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21.95" customHeight="1" x14ac:dyDescent="0.3">
      <c r="A66" s="58" t="s">
        <v>23</v>
      </c>
      <c r="D66" s="42"/>
      <c r="E66" s="10" t="str">
        <f ca="1">TEXT(DATEVALUE(Czerwiec[[#Headers],[Czerwiec]]&amp;" "&amp;YEAR(TODAY())),"mmm.")&amp;" suma: Zwykłe godziny pracy"</f>
        <v>cze. suma: Zwykłe godziny pracy</v>
      </c>
      <c r="F66" s="54">
        <f>SUM(Czerwiec[Tydzień 1],Czerwiec[Tydzień 2],Czerwiec[Tydzień 3],Czerwiec[Tydzień 4],Czerwiec[Tydzień 5])</f>
        <v>0</v>
      </c>
      <c r="G66" s="80" t="str">
        <f ca="1">TEXT(DATEVALUE(Czerwiec[[#Headers],[Czerwiec]]&amp;" "&amp;YEAR(TODAY())),"mmm.")&amp;" suma: Nadgodziny"</f>
        <v>cze. suma: Nadgodziny</v>
      </c>
      <c r="H66" s="80"/>
      <c r="I66" s="55">
        <f>SUM(Czerwiec[Nadgodziny],Czerwiec[[Nadgodziny  ]],Czerwiec[[Nadgodziny   ]],Czerwiec[[Nadgodziny    ]],Czerwiec[[Nadgodziny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24</v>
      </c>
      <c r="D67" s="42"/>
      <c r="E67" s="88" t="s">
        <v>82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37"/>
    </row>
    <row r="68" spans="1:16" ht="30" customHeight="1" thickBot="1" x14ac:dyDescent="0.25">
      <c r="A68" s="58" t="s">
        <v>25</v>
      </c>
      <c r="D68" s="37"/>
      <c r="E68" s="49" t="s">
        <v>60</v>
      </c>
      <c r="F68" s="1" t="s">
        <v>66</v>
      </c>
      <c r="G68" s="12" t="s">
        <v>67</v>
      </c>
      <c r="H68" s="12" t="s">
        <v>68</v>
      </c>
      <c r="I68" s="12" t="s">
        <v>70</v>
      </c>
      <c r="J68" s="12" t="s">
        <v>71</v>
      </c>
      <c r="K68" s="12" t="s">
        <v>69</v>
      </c>
      <c r="L68" s="12" t="s">
        <v>73</v>
      </c>
      <c r="M68" s="12" t="s">
        <v>72</v>
      </c>
      <c r="N68" s="12" t="s">
        <v>75</v>
      </c>
      <c r="O68" s="23" t="s">
        <v>76</v>
      </c>
      <c r="P68" s="37"/>
    </row>
    <row r="69" spans="1:16" ht="14.25" customHeight="1" x14ac:dyDescent="0.3">
      <c r="D69" s="37"/>
      <c r="E69" s="5" t="s">
        <v>47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48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49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50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51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52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53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thickBot="1" x14ac:dyDescent="0.35">
      <c r="D76" s="42"/>
      <c r="E76" s="48" t="s">
        <v>54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21.95" customHeight="1" x14ac:dyDescent="0.3">
      <c r="A77" s="58" t="s">
        <v>26</v>
      </c>
      <c r="D77" s="42"/>
      <c r="E77" s="10" t="str">
        <f ca="1">TEXT(DATEVALUE(Lipiec[[#Headers],[Lipiec]]&amp;" "&amp;YEAR(TODAY())),"mmm.")&amp;" suma: Zwykłe godziny pracy"</f>
        <v>lip. suma: Zwykłe godziny pracy</v>
      </c>
      <c r="F77" s="54">
        <f>SUM(Lipiec[Tydzień 1],Lipiec[Tydzień 2],Lipiec[Tydzień 3],Lipiec[Tydzień 4],Lipiec[Tydzień 5])</f>
        <v>0</v>
      </c>
      <c r="G77" s="80" t="str">
        <f ca="1">TEXT(DATEVALUE(Lipiec[[#Headers],[Lipiec]]&amp;" "&amp;YEAR(TODAY())),"mmm.")&amp;" suma: Nadgodziny"</f>
        <v>lip. suma: Nadgodziny</v>
      </c>
      <c r="H77" s="80"/>
      <c r="I77" s="55">
        <f>SUM(Lipiec[Nadgodziny],Lipiec[[Nadgodziny ]],Lipiec[[Nadgodziny  ]],Lipiec[[Nadgodziny   ]],Lipiec[[Nadgodziny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1"/>
      <c r="H78" s="71"/>
      <c r="I78" s="71"/>
      <c r="J78" s="71"/>
      <c r="K78" s="71"/>
      <c r="L78" s="71"/>
      <c r="M78" s="71"/>
      <c r="N78" s="71"/>
      <c r="O78" s="71"/>
      <c r="P78" s="37"/>
    </row>
    <row r="79" spans="1:16" s="68" customFormat="1" ht="30" customHeight="1" thickBot="1" x14ac:dyDescent="0.25">
      <c r="A79" s="65" t="s">
        <v>27</v>
      </c>
      <c r="B79" s="66"/>
      <c r="C79" s="66"/>
      <c r="D79" s="67"/>
      <c r="E79" s="49" t="s">
        <v>61</v>
      </c>
      <c r="F79" s="12" t="s">
        <v>66</v>
      </c>
      <c r="G79" s="12" t="s">
        <v>67</v>
      </c>
      <c r="H79" s="12" t="s">
        <v>68</v>
      </c>
      <c r="I79" s="12" t="s">
        <v>70</v>
      </c>
      <c r="J79" s="12" t="s">
        <v>71</v>
      </c>
      <c r="K79" s="12" t="s">
        <v>72</v>
      </c>
      <c r="L79" s="12" t="s">
        <v>73</v>
      </c>
      <c r="M79" s="12" t="s">
        <v>69</v>
      </c>
      <c r="N79" s="12" t="s">
        <v>75</v>
      </c>
      <c r="O79" s="23" t="s">
        <v>74</v>
      </c>
      <c r="P79" s="67"/>
    </row>
    <row r="80" spans="1:16" ht="14.25" customHeight="1" x14ac:dyDescent="0.3">
      <c r="D80" s="37"/>
      <c r="E80" s="5" t="s">
        <v>47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48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49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50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51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52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53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thickBot="1" x14ac:dyDescent="0.35">
      <c r="D87" s="37"/>
      <c r="E87" s="63" t="s">
        <v>54</v>
      </c>
      <c r="F87" s="2">
        <f>SUBTOTAL(109,Sierpień[Tydzień 1])</f>
        <v>0</v>
      </c>
      <c r="G87" s="2">
        <f>SUBTOTAL(109,Sierpień[Nadgodziny])</f>
        <v>0</v>
      </c>
      <c r="H87" s="2">
        <f>SUBTOTAL(109,Sierpień[Tydzień 2])</f>
        <v>0</v>
      </c>
      <c r="I87" s="2">
        <f>SUBTOTAL(109,Sierpień[[Nadgodziny ]])</f>
        <v>0</v>
      </c>
      <c r="J87" s="2">
        <f>SUBTOTAL(109,Sierpień[Tydzień 3])</f>
        <v>0</v>
      </c>
      <c r="K87" s="2">
        <f>SUBTOTAL(109,Sierpień[[Nadgodziny   ]])</f>
        <v>0</v>
      </c>
      <c r="L87" s="2">
        <f>SUBTOTAL(109,Sierpień[Tydzień 4])</f>
        <v>0</v>
      </c>
      <c r="M87" s="2">
        <f>SUBTOTAL(109,Sierpień[[Nadgodziny  ]])</f>
        <v>0</v>
      </c>
      <c r="N87" s="2">
        <f>SUBTOTAL(109,Sierpień[Tydzień 5])</f>
        <v>0</v>
      </c>
      <c r="O87" s="2">
        <f>SUBTOTAL(109,Sierpień[[Nadgodziny    ]])</f>
        <v>0</v>
      </c>
      <c r="P87" s="37"/>
    </row>
    <row r="88" spans="1:16" ht="21.95" customHeight="1" x14ac:dyDescent="0.3">
      <c r="A88" s="58" t="s">
        <v>28</v>
      </c>
      <c r="D88" s="42"/>
      <c r="E88" s="10" t="str">
        <f ca="1">TEXT(DATEVALUE(Sierpień[[#Headers],[Sierpień]]&amp;" "&amp;YEAR(TODAY())),"mmm.")&amp;" suma: Zwykłe godziny pracy"</f>
        <v>sie. suma: Zwykłe godziny pracy</v>
      </c>
      <c r="F88" s="78">
        <f>SUM(Sierpień[Tydzień 1],Sierpień[Tydzień 2],Sierpień[Tydzień 3],Sierpień[Tydzień 4],Sierpień[Tydzień 5])</f>
        <v>0</v>
      </c>
      <c r="G88" s="80" t="str">
        <f ca="1">TEXT(DATEVALUE(Sierpień[[#Headers],[Sierpień]]&amp;" "&amp;YEAR(TODAY())),"mmm.")&amp;" suma: Nadgodziny"</f>
        <v>sie. suma: Nadgodziny</v>
      </c>
      <c r="H88" s="80"/>
      <c r="I88" s="79">
        <f>SUM(Sierpień[Nadgodziny],Sierpień[[Nadgodziny ]],Sierpień[[Nadgodziny   ]],Sierpień[[Nadgodziny  ]],Sierpień[[Nadgodziny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1"/>
      <c r="H89" s="71"/>
      <c r="I89" s="71"/>
      <c r="J89" s="71"/>
      <c r="K89" s="71"/>
      <c r="L89" s="71"/>
      <c r="M89" s="71"/>
      <c r="N89" s="71"/>
      <c r="O89" s="71"/>
      <c r="P89" s="37"/>
    </row>
    <row r="90" spans="1:16" s="68" customFormat="1" ht="30" customHeight="1" thickBot="1" x14ac:dyDescent="0.25">
      <c r="A90" s="65" t="s">
        <v>29</v>
      </c>
      <c r="B90" s="66"/>
      <c r="C90" s="66"/>
      <c r="D90" s="67"/>
      <c r="E90" s="49" t="s">
        <v>62</v>
      </c>
      <c r="F90" s="12" t="s">
        <v>66</v>
      </c>
      <c r="G90" s="12" t="s">
        <v>67</v>
      </c>
      <c r="H90" s="12" t="s">
        <v>68</v>
      </c>
      <c r="I90" s="12" t="s">
        <v>70</v>
      </c>
      <c r="J90" s="12" t="s">
        <v>71</v>
      </c>
      <c r="K90" s="12" t="s">
        <v>69</v>
      </c>
      <c r="L90" s="12" t="s">
        <v>73</v>
      </c>
      <c r="M90" s="12" t="s">
        <v>72</v>
      </c>
      <c r="N90" s="12" t="s">
        <v>75</v>
      </c>
      <c r="O90" s="23" t="s">
        <v>74</v>
      </c>
      <c r="P90" s="67"/>
    </row>
    <row r="91" spans="1:16" ht="14.25" customHeight="1" x14ac:dyDescent="0.3">
      <c r="D91" s="37"/>
      <c r="E91" s="5" t="s">
        <v>47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48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49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50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51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52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53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thickBot="1" x14ac:dyDescent="0.35">
      <c r="D98" s="37"/>
      <c r="E98" s="63" t="s">
        <v>54</v>
      </c>
      <c r="F98" s="2">
        <f>SUBTOTAL(109,Wrzesień[Tydzień 1])</f>
        <v>0</v>
      </c>
      <c r="G98" s="2">
        <f>SUBTOTAL(109,Wrzesień[Nadgodziny])</f>
        <v>0</v>
      </c>
      <c r="H98" s="2">
        <f>SUBTOTAL(109,Wrzesień[Tydzień 2])</f>
        <v>0</v>
      </c>
      <c r="I98" s="2">
        <f>SUBTOTAL(109,Wrzesień[[Nadgodziny ]])</f>
        <v>0</v>
      </c>
      <c r="J98" s="2">
        <f>SUBTOTAL(109,Wrzesień[Tydzień 3])</f>
        <v>0</v>
      </c>
      <c r="K98" s="2">
        <f>SUBTOTAL(109,Wrzesień[[Nadgodziny  ]])</f>
        <v>0</v>
      </c>
      <c r="L98" s="2">
        <f>SUBTOTAL(109,Wrzesień[Tydzień 4])</f>
        <v>0</v>
      </c>
      <c r="M98" s="2">
        <f>SUBTOTAL(109,Wrzesień[[Nadgodziny   ]])</f>
        <v>0</v>
      </c>
      <c r="N98" s="2">
        <f>SUBTOTAL(109,Wrzesień[Tydzień 5])</f>
        <v>0</v>
      </c>
      <c r="O98" s="2">
        <f>SUBTOTAL(109,Wrzesień[[Nadgodziny    ]])</f>
        <v>0</v>
      </c>
      <c r="P98" s="37"/>
    </row>
    <row r="99" spans="1:16" ht="21.95" customHeight="1" x14ac:dyDescent="0.3">
      <c r="A99" s="58" t="s">
        <v>30</v>
      </c>
      <c r="D99" s="42"/>
      <c r="E99" s="10" t="str">
        <f ca="1">TEXT(DATEVALUE(Wrzesień[[#Headers],[Wrzesień]]&amp;" "&amp;YEAR(TODAY())),"mmm.")&amp;" suma: Zwykłe godziny pracy"</f>
        <v>wrz. suma: Zwykłe godziny pracy</v>
      </c>
      <c r="F99" s="78">
        <f>SUM(Wrzesień[Tydzień 1],Wrzesień[Tydzień 2],Wrzesień[Tydzień 3],Wrzesień[Tydzień 4],Wrzesień[Tydzień 5])</f>
        <v>0</v>
      </c>
      <c r="G99" s="80" t="str">
        <f ca="1">TEXT(DATEVALUE(Wrzesień[[#Headers],[Wrzesień]]&amp;" "&amp;YEAR(TODAY())),"mmm.")&amp;" suma: Nadgodziny"</f>
        <v>wrz. suma: Nadgodziny</v>
      </c>
      <c r="H99" s="80"/>
      <c r="I99" s="79">
        <f>SUM(Wrzesień[Nadgodziny],Wrzesień[[Nadgodziny ]],Wrzesień[[Nadgodziny  ]],Wrzesień[[Nadgodziny   ]],Wrzesień[[Nadgodziny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31</v>
      </c>
      <c r="D100" s="37"/>
      <c r="E100" s="85" t="s">
        <v>83</v>
      </c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37"/>
    </row>
    <row r="101" spans="1:16" ht="30" customHeight="1" thickTop="1" thickBot="1" x14ac:dyDescent="0.25">
      <c r="A101" s="58" t="s">
        <v>32</v>
      </c>
      <c r="D101" s="37"/>
      <c r="E101" s="49" t="s">
        <v>63</v>
      </c>
      <c r="F101" s="1" t="s">
        <v>66</v>
      </c>
      <c r="G101" s="12" t="s">
        <v>67</v>
      </c>
      <c r="H101" s="12" t="s">
        <v>68</v>
      </c>
      <c r="I101" s="12" t="s">
        <v>70</v>
      </c>
      <c r="J101" s="12" t="s">
        <v>71</v>
      </c>
      <c r="K101" s="12" t="s">
        <v>69</v>
      </c>
      <c r="L101" s="12" t="s">
        <v>73</v>
      </c>
      <c r="M101" s="12" t="s">
        <v>72</v>
      </c>
      <c r="N101" s="12" t="s">
        <v>75</v>
      </c>
      <c r="O101" s="23" t="s">
        <v>74</v>
      </c>
      <c r="P101" s="37"/>
    </row>
    <row r="102" spans="1:16" ht="14.25" customHeight="1" x14ac:dyDescent="0.3">
      <c r="D102" s="37"/>
      <c r="E102" s="5" t="s">
        <v>47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48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49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50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51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52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53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thickBot="1" x14ac:dyDescent="0.35">
      <c r="D109" s="37"/>
      <c r="E109" s="63" t="s">
        <v>54</v>
      </c>
      <c r="F109" s="2">
        <f>SUBTOTAL(109,Październik[Tydzień 1])</f>
        <v>0</v>
      </c>
      <c r="G109" s="2">
        <f>SUBTOTAL(109,Październik[Nadgodziny])</f>
        <v>0</v>
      </c>
      <c r="H109" s="2">
        <f>SUBTOTAL(109,Październik[Tydzień 2])</f>
        <v>0</v>
      </c>
      <c r="I109" s="2">
        <f>SUBTOTAL(109,Październik[[Nadgodziny ]])</f>
        <v>0</v>
      </c>
      <c r="J109" s="2">
        <f>SUBTOTAL(109,Październik[Tydzień 3])</f>
        <v>0</v>
      </c>
      <c r="K109" s="2">
        <f>SUBTOTAL(109,Październik[[Nadgodziny  ]])</f>
        <v>0</v>
      </c>
      <c r="L109" s="2">
        <f>SUBTOTAL(109,Październik[Tydzień 4])</f>
        <v>0</v>
      </c>
      <c r="M109" s="2">
        <f>SUBTOTAL(109,Październik[[Nadgodziny   ]])</f>
        <v>0</v>
      </c>
      <c r="N109" s="2">
        <f>SUBTOTAL(109,Październik[Tydzień 5])</f>
        <v>0</v>
      </c>
      <c r="O109" s="2">
        <f>SUBTOTAL(109,Październik[[Nadgodziny    ]])</f>
        <v>0</v>
      </c>
      <c r="P109" s="37"/>
    </row>
    <row r="110" spans="1:16" ht="21.95" customHeight="1" x14ac:dyDescent="0.3">
      <c r="A110" s="58" t="s">
        <v>33</v>
      </c>
      <c r="D110" s="42"/>
      <c r="E110" s="10" t="str">
        <f ca="1">TEXT(DATEVALUE(Październik[[#Headers],[Październik]]&amp;" "&amp;YEAR(TODAY())),"mmm.")&amp;" suma: Zwykłe godziny pracy"</f>
        <v>paź. suma: Zwykłe godziny pracy</v>
      </c>
      <c r="F110" s="78">
        <f>SUM(Październik[Tydzień 1],Październik[Tydzień 2],Październik[Tydzień 3],Październik[Tydzień 4],Październik[Tydzień 5])</f>
        <v>0</v>
      </c>
      <c r="G110" s="80" t="str">
        <f ca="1">TEXT(DATEVALUE(Październik[[#Headers],[Październik]]&amp;" "&amp;YEAR(TODAY())),"mmm.")&amp;" suma: Nadgodziny"</f>
        <v>paź. suma: Nadgodziny</v>
      </c>
      <c r="H110" s="80"/>
      <c r="I110" s="79">
        <f>SUM(Październik[Nadgodziny],Październik[[Nadgodziny ]],Październik[[Nadgodziny  ]],Październik[[Nadgodziny   ]],Październik[[Nadgodziny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1"/>
      <c r="H111" s="71"/>
      <c r="I111" s="71"/>
      <c r="J111" s="71"/>
      <c r="K111" s="71"/>
      <c r="L111" s="71"/>
      <c r="M111" s="71"/>
      <c r="N111" s="71"/>
      <c r="O111" s="71"/>
      <c r="P111" s="37"/>
    </row>
    <row r="112" spans="1:16" s="68" customFormat="1" ht="30" customHeight="1" thickBot="1" x14ac:dyDescent="0.25">
      <c r="A112" s="65" t="s">
        <v>34</v>
      </c>
      <c r="B112" s="66"/>
      <c r="C112" s="66"/>
      <c r="D112" s="67"/>
      <c r="E112" s="49" t="s">
        <v>64</v>
      </c>
      <c r="F112" s="12" t="s">
        <v>66</v>
      </c>
      <c r="G112" s="12" t="s">
        <v>67</v>
      </c>
      <c r="H112" s="12" t="s">
        <v>68</v>
      </c>
      <c r="I112" s="12" t="s">
        <v>70</v>
      </c>
      <c r="J112" s="12" t="s">
        <v>71</v>
      </c>
      <c r="K112" s="12" t="s">
        <v>69</v>
      </c>
      <c r="L112" s="12" t="s">
        <v>73</v>
      </c>
      <c r="M112" s="12" t="s">
        <v>74</v>
      </c>
      <c r="N112" s="12" t="s">
        <v>75</v>
      </c>
      <c r="O112" s="23" t="s">
        <v>76</v>
      </c>
      <c r="P112" s="67"/>
    </row>
    <row r="113" spans="1:16" ht="14.25" customHeight="1" x14ac:dyDescent="0.3">
      <c r="D113" s="37"/>
      <c r="E113" s="5" t="s">
        <v>47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48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49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50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4"/>
      <c r="P116" s="37"/>
    </row>
    <row r="117" spans="1:16" ht="14.25" customHeight="1" x14ac:dyDescent="0.3">
      <c r="D117" s="37"/>
      <c r="E117" s="5" t="s">
        <v>51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52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4"/>
      <c r="P118" s="37"/>
    </row>
    <row r="119" spans="1:16" ht="14.25" customHeight="1" thickBot="1" x14ac:dyDescent="0.35">
      <c r="D119" s="37"/>
      <c r="E119" s="7" t="s">
        <v>53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thickBot="1" x14ac:dyDescent="0.35">
      <c r="D120" s="37"/>
      <c r="E120" s="63" t="s">
        <v>54</v>
      </c>
      <c r="F120" s="2">
        <f>SUBTOTAL(109,Listopad[Tydzień 1])</f>
        <v>0</v>
      </c>
      <c r="G120" s="2">
        <f>SUBTOTAL(109,Listopad[Nadgodziny])</f>
        <v>0</v>
      </c>
      <c r="H120" s="2">
        <f>SUBTOTAL(109,Listopad[Tydzień 2])</f>
        <v>0</v>
      </c>
      <c r="I120" s="2">
        <f>SUBTOTAL(109,Listopad[[Nadgodziny ]])</f>
        <v>0</v>
      </c>
      <c r="J120" s="2">
        <f>SUBTOTAL(109,Listopad[Tydzień 3])</f>
        <v>0</v>
      </c>
      <c r="K120" s="2">
        <f>SUBTOTAL(109,Listopad[[Nadgodziny  ]])</f>
        <v>0</v>
      </c>
      <c r="L120" s="2">
        <f>SUBTOTAL(109,Listopad[Tydzień 4])</f>
        <v>0</v>
      </c>
      <c r="M120" s="2">
        <f>SUBTOTAL(109,Listopad[[Nadgodziny    ]])</f>
        <v>0</v>
      </c>
      <c r="N120" s="2">
        <f>SUBTOTAL(109,Listopad[Tydzień 5])</f>
        <v>0</v>
      </c>
      <c r="O120" s="2">
        <f>SUBTOTAL(109,Listopad[[Nadgodziny     ]])</f>
        <v>0</v>
      </c>
      <c r="P120" s="37"/>
    </row>
    <row r="121" spans="1:16" ht="21.95" customHeight="1" x14ac:dyDescent="0.3">
      <c r="A121" s="58" t="s">
        <v>35</v>
      </c>
      <c r="D121" s="42"/>
      <c r="E121" s="10" t="str">
        <f ca="1">TEXT(DATEVALUE(Listopad[[#Headers],[Listopad]]&amp;" "&amp;YEAR(TODAY())),"mmm.")&amp;" suma: Zwykłe godziny pracy"</f>
        <v>lis. suma: Zwykłe godziny pracy</v>
      </c>
      <c r="F121" s="78">
        <f>SUM(Listopad[Tydzień 1],Listopad[Tydzień 2],Listopad[Tydzień 3],Listopad[Tydzień 4],Listopad[Tydzień 5])</f>
        <v>0</v>
      </c>
      <c r="G121" s="80" t="str">
        <f ca="1">TEXT(DATEVALUE(Listopad[[#Headers],[Listopad]]&amp;" "&amp;YEAR(TODAY())),"mmm.")&amp;" suma: Nadgodziny"</f>
        <v>lis. suma: Nadgodziny</v>
      </c>
      <c r="H121" s="80"/>
      <c r="I121" s="79">
        <f>SUM(Listopad[Nadgodziny],Listopad[[Nadgodziny ]],Listopad[[Nadgodziny  ]],Listopad[[Nadgodziny    ]],Listopad[[Nadgodziny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1"/>
      <c r="H122" s="71"/>
      <c r="I122" s="71"/>
      <c r="J122" s="71"/>
      <c r="K122" s="71"/>
      <c r="L122" s="71"/>
      <c r="M122" s="71"/>
      <c r="N122" s="71"/>
      <c r="O122" s="71"/>
      <c r="P122" s="37"/>
    </row>
    <row r="123" spans="1:16" s="68" customFormat="1" ht="30" customHeight="1" thickBot="1" x14ac:dyDescent="0.25">
      <c r="A123" s="65" t="s">
        <v>36</v>
      </c>
      <c r="B123" s="66"/>
      <c r="C123" s="66"/>
      <c r="D123" s="69"/>
      <c r="E123" s="49" t="s">
        <v>65</v>
      </c>
      <c r="F123" s="12" t="s">
        <v>66</v>
      </c>
      <c r="G123" s="12" t="s">
        <v>67</v>
      </c>
      <c r="H123" s="12" t="s">
        <v>68</v>
      </c>
      <c r="I123" s="12" t="s">
        <v>70</v>
      </c>
      <c r="J123" s="12" t="s">
        <v>71</v>
      </c>
      <c r="K123" s="12" t="s">
        <v>69</v>
      </c>
      <c r="L123" s="12" t="s">
        <v>73</v>
      </c>
      <c r="M123" s="12" t="s">
        <v>72</v>
      </c>
      <c r="N123" s="12" t="s">
        <v>75</v>
      </c>
      <c r="O123" s="23" t="s">
        <v>74</v>
      </c>
      <c r="P123" s="67"/>
    </row>
    <row r="124" spans="1:16" ht="14.25" customHeight="1" x14ac:dyDescent="0.3">
      <c r="D124" s="42"/>
      <c r="E124" s="5" t="s">
        <v>47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48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49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50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51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52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53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thickBot="1" x14ac:dyDescent="0.35">
      <c r="E131" s="63" t="s">
        <v>54</v>
      </c>
      <c r="F131" s="2">
        <f>SUBTOTAL(109,Grudzień[Tydzień 1])</f>
        <v>0</v>
      </c>
      <c r="G131" s="2">
        <f>SUBTOTAL(109,Grudzień[Nadgodziny])</f>
        <v>0</v>
      </c>
      <c r="H131" s="2">
        <f>SUBTOTAL(109,Grudzień[Tydzień 2])</f>
        <v>0</v>
      </c>
      <c r="I131" s="2">
        <f>SUBTOTAL(109,Grudzień[[Nadgodziny ]])</f>
        <v>0</v>
      </c>
      <c r="J131" s="2">
        <f>SUBTOTAL(109,Grudzień[Tydzień 3])</f>
        <v>0</v>
      </c>
      <c r="K131" s="2">
        <f>SUBTOTAL(109,Grudzień[[Nadgodziny  ]])</f>
        <v>0</v>
      </c>
      <c r="L131" s="2">
        <f>SUBTOTAL(109,Grudzień[Tydzień 4])</f>
        <v>0</v>
      </c>
      <c r="M131" s="2">
        <f>SUBTOTAL(109,Grudzień[[Nadgodziny   ]])</f>
        <v>0</v>
      </c>
      <c r="N131" s="2">
        <f>SUBTOTAL(109,Grudzień[Tydzień 5])</f>
        <v>0</v>
      </c>
      <c r="O131" s="2">
        <f>SUBTOTAL(109,Grudzień[[Nadgodziny    ]])</f>
        <v>0</v>
      </c>
    </row>
    <row r="132" spans="1:15" ht="21.95" customHeight="1" x14ac:dyDescent="0.3">
      <c r="A132" s="58" t="s">
        <v>37</v>
      </c>
      <c r="E132" s="10" t="str">
        <f ca="1">TEXT(DATEVALUE(Grudzień[[#Headers],[Grudzień]]&amp;" "&amp;YEAR(TODAY())),"mmm.")&amp;" suma: Zwykłe godziny pracy"</f>
        <v>gru. suma: Zwykłe godziny pracy</v>
      </c>
      <c r="F132" s="78">
        <f>SUM(Grudzień[Tydzień 1],Grudzień[Tydzień 2],Grudzień[Tydzień 3],Grudzień[Tydzień 4],Grudzień[Tydzień 5])</f>
        <v>0</v>
      </c>
      <c r="G132" s="80" t="str">
        <f ca="1">TEXT(DATEVALUE(Grudzień[[#Headers],[Grudzień]]&amp;" "&amp;YEAR(TODAY())),"mmm.")&amp;" suma: Nadgodziny"</f>
        <v>gru. suma: Nadgodziny</v>
      </c>
      <c r="H132" s="80"/>
      <c r="I132" s="79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1"/>
      <c r="H133" s="71"/>
      <c r="I133" s="71"/>
      <c r="J133" s="71"/>
      <c r="K133" s="71"/>
      <c r="L133" s="71"/>
      <c r="M133" s="71"/>
      <c r="N133" s="71"/>
      <c r="O133" s="71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ROZPOCZĘCIE</vt:lpstr>
      <vt:lpstr>GRAFIK ROCZNY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2018-09-19T03:07:30Z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