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E\_Template\2018_014_WordTech_Accessible_Templates_WAC_B4\04_PreDTP_Done\pl-PL\"/>
    </mc:Choice>
  </mc:AlternateContent>
  <bookViews>
    <workbookView xWindow="0" yWindow="0" windowWidth="28800" windowHeight="11760"/>
  </bookViews>
  <sheets>
    <sheet name="Harmonogram zadań" sheetId="1" r:id="rId1"/>
    <sheet name="Szczegóły zadań" sheetId="3" r:id="rId2"/>
  </sheets>
  <definedNames>
    <definedName name="Fragmentator_Data_ukończenia1">#N/A</definedName>
    <definedName name="Fragmentator_Postęp1">#N/A</definedName>
    <definedName name="Fragmentator_Rozpoczęcie1">#N/A</definedName>
    <definedName name="Fragmentator_Zadanie1">#N/A</definedName>
    <definedName name="Fragmentator_Zajęcia1">#N/A</definedName>
    <definedName name="_xlnm.Print_Area" localSheetId="1">'Szczegóły zadań'!$A:$H</definedName>
    <definedName name="Reguła_wyróżniania">IF('Harmonogram zadań'!$D$3="BEZ WYRÓŻNIENIA",FALSE,TRUE)</definedName>
    <definedName name="Sprawdzenie_daty">'Harmonogram zadań'!$C$3*IF('Harmonogram zadań'!$D$3="TYGODNIE",7,IF('Harmonogram zadań'!$D$3="DNI",1,30))</definedName>
    <definedName name="_xlnm.Print_Titles" localSheetId="0">'Harmonogram zadań'!$5:$5</definedName>
    <definedName name="_xlnm.Print_Titles" localSheetId="1">'Szczegóły zadań'!$3:$3</definedName>
  </definedNames>
  <calcPr calcId="162913"/>
  <pivotCaches>
    <pivotCache cacheId="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6" i="1"/>
  <c r="F17" i="1" l="1"/>
  <c r="F16" i="1"/>
  <c r="F15" i="1"/>
  <c r="F14" i="1"/>
  <c r="F13" i="1"/>
  <c r="F12" i="1"/>
  <c r="F11" i="1"/>
  <c r="F10" i="1"/>
  <c r="F9" i="1"/>
  <c r="F8" i="1"/>
  <c r="F7" i="1"/>
  <c r="F6" i="1"/>
  <c r="E17" i="1" l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<sst xmlns="http://schemas.openxmlformats.org/spreadsheetml/2006/main" count="88" uniqueCount="42">
  <si>
    <t>HARMONOGRAM ZADAŃ</t>
  </si>
  <si>
    <t xml:space="preserve">WYBIERZ KRYTERIA DLA ZADAŃ Z DATĄ UKOŃCZENIA W OKRESIE: </t>
  </si>
  <si>
    <t>Zadanie</t>
  </si>
  <si>
    <t>Projekt 1</t>
  </si>
  <si>
    <t>Projekt 2</t>
  </si>
  <si>
    <t>Projekt 3</t>
  </si>
  <si>
    <t>Projekt 4</t>
  </si>
  <si>
    <t>Projekt 5</t>
  </si>
  <si>
    <t>Projekt 6</t>
  </si>
  <si>
    <t>Projekt 7</t>
  </si>
  <si>
    <t>Projekt 8</t>
  </si>
  <si>
    <t>Projekt 9</t>
  </si>
  <si>
    <t>Projekt 10</t>
  </si>
  <si>
    <t>Projekt 11</t>
  </si>
  <si>
    <t>Projekt 12</t>
  </si>
  <si>
    <t>Zajęcia</t>
  </si>
  <si>
    <t>Ratownik medyczny 1</t>
  </si>
  <si>
    <t>Ratownik medyczny 2</t>
  </si>
  <si>
    <t>Ratownik medyczny 3</t>
  </si>
  <si>
    <t>SZCZEGÓŁY ZADAŃ &gt;</t>
  </si>
  <si>
    <t>LEGENDA PASKA KOLORÓW UKOŃCZENIA</t>
  </si>
  <si>
    <t>DNI</t>
  </si>
  <si>
    <t>Osoba prowadząca</t>
  </si>
  <si>
    <t>Osoba prowadząca 1</t>
  </si>
  <si>
    <t>Osoba prowadząca 2</t>
  </si>
  <si>
    <t>Osoba prowadząca 3</t>
  </si>
  <si>
    <t>Osoba prowadząca 4</t>
  </si>
  <si>
    <t>Rozpoczęcie</t>
  </si>
  <si>
    <t>&gt; = 0%</t>
  </si>
  <si>
    <t>Data ukończenia</t>
  </si>
  <si>
    <t>&lt; 40% = &gt;</t>
  </si>
  <si>
    <t>Postęp</t>
  </si>
  <si>
    <t>Procent</t>
  </si>
  <si>
    <t>SZCZEGÓŁY ZADAŃ</t>
  </si>
  <si>
    <t xml:space="preserve">Aby zaktualizować te dane, zaznacz komórkę w tabeli przestawnej, począwszy od komórki B3, przejdź do karty analizy, a następnie wybierz pozycję Odśwież. Fragmentatory do filtrowania kosztów według zadań, dat rozpoczęcia, zajęć, dat ukończenia i procentu postępu znajdują się w komórkach I3, K3, M3, I13 i K13.
</t>
  </si>
  <si>
    <t xml:space="preserve">  </t>
  </si>
  <si>
    <t>Ta komórka zawiera fragmentator do filtrowania danych tabeli według zadań.</t>
  </si>
  <si>
    <t>Ta komórka zawiera fragmentator do filtrowania danych tabeli według dat ukończenia.</t>
  </si>
  <si>
    <t>Ta komórka zawiera fragmentator do filtrowania danych tabeli według dat rozpoczęcia.</t>
  </si>
  <si>
    <t>Ta komórka zawiera fragmentator do filtrowania danych tabeli według procentu postępu.</t>
  </si>
  <si>
    <t>&lt; HARMONOGRAM ZADAŃ</t>
  </si>
  <si>
    <t>Ta komórka zawiera fragmentator do filtrowania danych tabeli według zajęć.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</si>
</sst>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8"/>
      <color theme="1" tint="0.24994659260841701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6">
    <xf numFmtId="0" fontId="0" fillId="0" borderId="0">
      <alignment horizontal="left" vertical="center"/>
    </xf>
    <xf numFmtId="9" fontId="2" fillId="0" borderId="0" applyFont="0" applyFill="0" applyBorder="0" applyAlignment="0" applyProtection="0"/>
    <xf numFmtId="0" fontId="11" fillId="0" borderId="0" applyNumberFormat="0" applyBorder="0" applyAlignment="0" applyProtection="0"/>
    <xf numFmtId="0" fontId="5" fillId="2" borderId="1" applyNumberFormat="0" applyAlignment="0" applyProtection="0"/>
    <xf numFmtId="0" fontId="8" fillId="0" borderId="0" applyNumberFormat="0" applyBorder="0" applyAlignment="0" applyProtection="0">
      <alignment horizontal="left" vertical="center"/>
    </xf>
    <xf numFmtId="0" fontId="9" fillId="0" borderId="0" applyNumberFormat="0" applyFill="0" applyBorder="0" applyAlignment="0" applyProtection="0">
      <alignment horizontal="left" vertical="center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Protection="0">
      <alignment horizontal="center" vertical="center"/>
    </xf>
    <xf numFmtId="0" fontId="10" fillId="0" borderId="0" applyNumberFormat="0" applyBorder="0" applyAlignment="0" applyProtection="0"/>
    <xf numFmtId="0" fontId="1" fillId="4" borderId="0" applyNumberFormat="0" applyBorder="0" applyAlignment="0" applyProtection="0"/>
    <xf numFmtId="0" fontId="12" fillId="5" borderId="0" applyNumberFormat="0" applyBorder="0" applyAlignment="0" applyProtection="0"/>
    <xf numFmtId="0" fontId="1" fillId="6" borderId="0" applyNumberFormat="0" applyBorder="0" applyAlignment="0" applyProtection="0"/>
    <xf numFmtId="14" fontId="1" fillId="0" borderId="0">
      <alignment horizontal="left" vertical="center"/>
    </xf>
  </cellStyleXfs>
  <cellXfs count="34">
    <xf numFmtId="0" fontId="0" fillId="0" borderId="0" xfId="0">
      <alignment horizontal="left" vertical="center"/>
    </xf>
    <xf numFmtId="0" fontId="0" fillId="0" borderId="0" xfId="0" applyAlignment="1">
      <alignment wrapText="1"/>
    </xf>
    <xf numFmtId="0" fontId="3" fillId="0" borderId="0" xfId="0" applyFont="1">
      <alignment horizontal="left" vertical="center"/>
    </xf>
    <xf numFmtId="0" fontId="4" fillId="0" borderId="0" xfId="0" applyFont="1">
      <alignment horizontal="left" vertical="center"/>
    </xf>
    <xf numFmtId="0" fontId="0" fillId="0" borderId="0" xfId="0" applyFo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9" fontId="0" fillId="0" borderId="0" xfId="1" applyFont="1" applyFill="1" applyBorder="1" applyAlignment="1">
      <alignment vertical="center"/>
    </xf>
    <xf numFmtId="0" fontId="1" fillId="3" borderId="2" xfId="3" applyFont="1" applyFill="1" applyBorder="1" applyAlignment="1">
      <alignment horizontal="center" vertical="center"/>
    </xf>
    <xf numFmtId="14" fontId="0" fillId="0" borderId="0" xfId="0" applyNumberFormat="1">
      <alignment horizontal="left" vertical="center"/>
    </xf>
    <xf numFmtId="0" fontId="0" fillId="0" borderId="0" xfId="0" applyNumberFormat="1">
      <alignment horizontal="left" vertical="center"/>
    </xf>
    <xf numFmtId="0" fontId="6" fillId="0" borderId="0" xfId="0" applyNumberFormat="1" applyFont="1" applyBorder="1" applyAlignment="1"/>
    <xf numFmtId="0" fontId="0" fillId="0" borderId="0" xfId="0" applyNumberFormat="1" applyFo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10">
      <alignment horizontal="center" vertical="center"/>
    </xf>
    <xf numFmtId="9" fontId="12" fillId="5" borderId="0" xfId="13" applyNumberFormat="1" applyAlignment="1">
      <alignment horizontal="center" vertical="center"/>
    </xf>
    <xf numFmtId="0" fontId="1" fillId="6" borderId="0" xfId="14" applyNumberFormat="1" applyAlignment="1">
      <alignment horizontal="center" vertical="center"/>
    </xf>
    <xf numFmtId="14" fontId="1" fillId="0" borderId="0" xfId="15">
      <alignment horizontal="left" vertical="center"/>
    </xf>
    <xf numFmtId="9" fontId="0" fillId="0" borderId="0" xfId="1" applyFont="1" applyFill="1" applyBorder="1" applyAlignment="1">
      <alignment horizontal="right" vertical="center"/>
    </xf>
    <xf numFmtId="9" fontId="0" fillId="4" borderId="0" xfId="12" applyNumberFormat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3" fillId="0" borderId="0" xfId="10" applyNumberFormat="1">
      <alignment horizontal="center" vertical="center"/>
    </xf>
    <xf numFmtId="0" fontId="11" fillId="0" borderId="0" xfId="2" applyAlignment="1">
      <alignment horizontal="left" vertical="top"/>
    </xf>
    <xf numFmtId="0" fontId="8" fillId="0" borderId="0" xfId="4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1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6">
    <cellStyle name="40% — akcent 2" xfId="12" builtinId="35"/>
    <cellStyle name="40% — akcent 4" xfId="14" builtinId="43"/>
    <cellStyle name="Akcent 3" xfId="13" builtinId="37" customBuiltin="1"/>
    <cellStyle name="Data" xfId="15"/>
    <cellStyle name="Dziesiętny" xfId="6" builtinId="3" customBuiltin="1"/>
    <cellStyle name="Dziesiętny [0]" xfId="7" builtinId="6" customBuiltin="1"/>
    <cellStyle name="Hiperłącze" xfId="4" builtinId="8" customBuiltin="1"/>
    <cellStyle name="Komórka zaznaczona" xfId="3" builtinId="23" customBuiltin="1"/>
    <cellStyle name="Nagłówek 1" xfId="10" builtinId="16" customBuiltin="1"/>
    <cellStyle name="Normalny" xfId="0" builtinId="0" customBuiltin="1"/>
    <cellStyle name="Odwiedzone hiperłącze" xfId="5" builtinId="9" customBuiltin="1"/>
    <cellStyle name="Procentowy" xfId="1" builtinId="5"/>
    <cellStyle name="Tekst objaśnienia" xfId="11" builtinId="53" customBuiltin="1"/>
    <cellStyle name="Tytuł" xfId="2" builtinId="15" customBuiltin="1"/>
    <cellStyle name="Walutowy" xfId="8" builtinId="4" customBuiltin="1"/>
    <cellStyle name="Walutowy [0]" xfId="9" builtinId="7" customBuiltin="1"/>
  </cellStyles>
  <dxfs count="26"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ont>
        <color theme="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  <dxf>
      <numFmt numFmtId="13" formatCode="0%"/>
    </dxf>
    <dxf>
      <numFmt numFmtId="13" formatCode="0%"/>
    </dxf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color theme="2" tint="-4.9989318521683403E-2"/>
      </font>
      <fill>
        <patternFill>
          <bgColor theme="2" tint="-4.9989318521683403E-2"/>
        </patternFill>
      </fill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ont>
        <b val="0"/>
        <i val="0"/>
        <sz val="11"/>
        <color theme="0"/>
        <name val="Calibri"/>
        <family val="2"/>
        <charset val="238"/>
        <scheme val="major"/>
      </font>
      <fill>
        <patternFill>
          <bgColor theme="1" tint="0.24994659260841701"/>
        </patternFill>
      </fill>
    </dxf>
    <dxf>
      <font>
        <b val="0"/>
        <i val="0"/>
        <sz val="11"/>
        <color theme="0"/>
      </font>
      <fill>
        <patternFill patternType="solid">
          <bgColor theme="0"/>
        </patternFill>
      </fill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6795556505021"/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6795556505021"/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</dxf>
    <dxf>
      <font>
        <b val="0"/>
        <i val="0"/>
        <color theme="1" tint="0.2499465926084170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</dxfs>
  <tableStyles count="3" defaultTableStyle="TableStyleMedium2" defaultPivotStyle="PivotStyleLight16">
    <tableStyle name="Assignment Detail" table="0" count="11">
      <tableStyleElement type="wholeTable" dxfId="25"/>
      <tableStyleElement type="headerRow" dxfId="24"/>
      <tableStyleElement type="totalRow" dxfId="23"/>
      <tableStyleElement type="firstRowStripe" dxfId="22"/>
      <tableStyleElement type="firstColumnStripe" dxfId="21"/>
      <tableStyleElement type="firstSubtotalRow" dxfId="20"/>
      <tableStyleElement type="secondSubtotalRow" dxfId="19"/>
      <tableStyleElement type="firstRowSubheading" dxfId="18"/>
      <tableStyleElement type="secondRowSubheading" dxfId="17"/>
      <tableStyleElement type="pageFieldLabels" dxfId="16"/>
      <tableStyleElement type="pageFieldValues" dxfId="15"/>
    </tableStyle>
    <tableStyle name="Assignment detail Slicer" pivot="0" table="0" count="10">
      <tableStyleElement type="wholeTable" dxfId="14"/>
      <tableStyleElement type="headerRow" dxfId="13"/>
    </tableStyle>
    <tableStyle name="Harmonogram zadań" pivot="0" count="6">
      <tableStyleElement type="wholeTable" dxfId="5"/>
      <tableStyleElement type="headerRow" dxfId="1"/>
      <tableStyleElement type="totalRow" dxfId="0"/>
      <tableStyleElement type="firstColumn" dxfId="2"/>
      <tableStyleElement type="lastColumn" dxfId="3"/>
      <tableStyleElement type="firstColumnStripe" dxfId="4"/>
    </tableStyle>
  </tableStyles>
  <colors>
    <mruColors>
      <color rgb="FFFFFFFF"/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0" tint="-0.499984740745262"/>
          </font>
          <fill>
            <patternFill patternType="solid"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7"/>
          </font>
          <fill>
            <patternFill patternType="solid"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/>
            <i val="0"/>
            <sz val="11"/>
            <color theme="0"/>
          </font>
          <fill>
            <patternFill patternType="solid"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theme="4" tint="0.79998168889431442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theme="4" tint="0.599963377788628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29775</xdr:colOff>
      <xdr:row>2</xdr:row>
      <xdr:rowOff>11100</xdr:rowOff>
    </xdr:from>
    <xdr:to>
      <xdr:col>9</xdr:col>
      <xdr:colOff>695925</xdr:colOff>
      <xdr:row>11</xdr:row>
      <xdr:rowOff>124425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Zadani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adani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35600" y="1116000"/>
              <a:ext cx="13710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34875</xdr:colOff>
      <xdr:row>2</xdr:row>
      <xdr:rowOff>11100</xdr:rowOff>
    </xdr:from>
    <xdr:to>
      <xdr:col>11</xdr:col>
      <xdr:colOff>701025</xdr:colOff>
      <xdr:row>11</xdr:row>
      <xdr:rowOff>135225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Rozpoczęci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zpoczęci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0400" y="1116000"/>
              <a:ext cx="1371000" cy="2019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75975</xdr:colOff>
      <xdr:row>2</xdr:row>
      <xdr:rowOff>11100</xdr:rowOff>
    </xdr:from>
    <xdr:to>
      <xdr:col>14</xdr:col>
      <xdr:colOff>131775</xdr:colOff>
      <xdr:row>11</xdr:row>
      <xdr:rowOff>88425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Zaję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aję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01200" y="1116000"/>
              <a:ext cx="1370250" cy="1972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29775</xdr:colOff>
      <xdr:row>12</xdr:row>
      <xdr:rowOff>104400</xdr:rowOff>
    </xdr:from>
    <xdr:to>
      <xdr:col>9</xdr:col>
      <xdr:colOff>695925</xdr:colOff>
      <xdr:row>19</xdr:row>
      <xdr:rowOff>17925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Data ukończen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a ukończen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35600" y="3304800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45675</xdr:colOff>
      <xdr:row>12</xdr:row>
      <xdr:rowOff>104400</xdr:rowOff>
    </xdr:from>
    <xdr:to>
      <xdr:col>12</xdr:col>
      <xdr:colOff>6975</xdr:colOff>
      <xdr:row>19</xdr:row>
      <xdr:rowOff>17925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Postęp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stęp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61200" y="3304800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tester" refreshedDate="43207.432238078705" createdVersion="6" refreshedVersion="6" minRefreshableVersion="3" recordCount="12">
  <cacheSource type="worksheet">
    <worksheetSource name="Zadania"/>
  </cacheSource>
  <cacheFields count="7">
    <cacheField name="Zadanie" numFmtId="0">
      <sharedItems count="12">
        <s v="Projekt 1"/>
        <s v="Projekt 2"/>
        <s v="Projekt 3"/>
        <s v="Projekt 4"/>
        <s v="Projekt 5"/>
        <s v="Projekt 6"/>
        <s v="Projekt 7"/>
        <s v="Projekt 8"/>
        <s v="Projekt 9"/>
        <s v="Projekt 10"/>
        <s v="Projekt 11"/>
        <s v="Projekt 12"/>
      </sharedItems>
    </cacheField>
    <cacheField name="Zajęcia" numFmtId="0">
      <sharedItems count="3">
        <s v="Ratownik medyczny 1"/>
        <s v="Ratownik medyczny 2"/>
        <s v="Ratownik medyczny 3"/>
      </sharedItems>
    </cacheField>
    <cacheField name="Osoba prowadząca" numFmtId="0">
      <sharedItems count="4">
        <s v="Osoba prowadząca 1"/>
        <s v="Osoba prowadząca 2"/>
        <s v="Osoba prowadząca 3"/>
        <s v="Osoba prowadząca 4"/>
      </sharedItems>
    </cacheField>
    <cacheField name="Rozpoczęcie" numFmtId="14">
      <sharedItems containsSemiMixedTypes="0" containsNonDate="0" containsDate="1" containsString="0" minDate="2018-02-16T00:00:00" maxDate="2018-04-08T00:00:00" count="11">
        <d v="2018-03-18T00:00:00"/>
        <d v="2018-03-28T00:00:00"/>
        <d v="2018-04-02T00:00:00"/>
        <d v="2018-02-16T00:00:00"/>
        <d v="2018-03-23T00:00:00"/>
        <d v="2018-03-14T00:00:00"/>
        <d v="2018-03-26T00:00:00"/>
        <d v="2018-04-07T00:00:00"/>
        <d v="2018-02-26T00:00:00"/>
        <d v="2018-04-04T00:00:00"/>
        <d v="2018-03-20T00:00:00"/>
      </sharedItems>
    </cacheField>
    <cacheField name="Data ukończenia" numFmtId="14">
      <sharedItems containsSemiMixedTypes="0" containsNonDate="0" containsDate="1" containsString="0" minDate="2018-05-05T00:00:00" maxDate="2018-07-07T00:00:00" count="11">
        <d v="2018-05-17T00:00:00"/>
        <d v="2018-06-16T00:00:00"/>
        <d v="2018-05-29T00:00:00"/>
        <d v="2018-05-27T00:00:00"/>
        <d v="2018-05-07T00:00:00"/>
        <d v="2018-07-06T00:00:00"/>
        <d v="2018-05-11T00:00:00"/>
        <d v="2018-06-06T00:00:00"/>
        <d v="2018-05-05T00:00:00"/>
        <d v="2018-06-11T00:00:00"/>
        <d v="2018-05-31T00:00:00"/>
      </sharedItems>
    </cacheField>
    <cacheField name="Postęp" numFmtId="9">
      <sharedItems containsSemiMixedTypes="0" containsString="0" containsNumber="1" minValue="0.1" maxValue="1" count="11">
        <n v="1"/>
        <n v="0.1"/>
        <n v="0.8"/>
        <n v="0.2"/>
        <n v="0.5"/>
        <n v="0.3"/>
        <n v="0.35"/>
        <n v="0.4"/>
        <n v="0.75"/>
        <n v="0.55000000000000004"/>
        <n v="0.6"/>
      </sharedItems>
    </cacheField>
    <cacheField name="Procent" numFmtId="9">
      <sharedItems containsSemiMixedTypes="0" containsString="0" containsNumber="1" minValue="0.1" maxValue="1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  <x v="0"/>
    <x v="0"/>
    <n v="1"/>
  </r>
  <r>
    <x v="1"/>
    <x v="0"/>
    <x v="1"/>
    <x v="1"/>
    <x v="1"/>
    <x v="1"/>
    <n v="0.1"/>
  </r>
  <r>
    <x v="2"/>
    <x v="0"/>
    <x v="1"/>
    <x v="2"/>
    <x v="2"/>
    <x v="2"/>
    <n v="0.8"/>
  </r>
  <r>
    <x v="3"/>
    <x v="0"/>
    <x v="2"/>
    <x v="3"/>
    <x v="3"/>
    <x v="3"/>
    <n v="0.2"/>
  </r>
  <r>
    <x v="4"/>
    <x v="0"/>
    <x v="0"/>
    <x v="4"/>
    <x v="4"/>
    <x v="4"/>
    <n v="0.5"/>
  </r>
  <r>
    <x v="5"/>
    <x v="0"/>
    <x v="1"/>
    <x v="5"/>
    <x v="5"/>
    <x v="5"/>
    <n v="0.3"/>
  </r>
  <r>
    <x v="6"/>
    <x v="0"/>
    <x v="2"/>
    <x v="6"/>
    <x v="6"/>
    <x v="6"/>
    <n v="0.35"/>
  </r>
  <r>
    <x v="7"/>
    <x v="0"/>
    <x v="3"/>
    <x v="7"/>
    <x v="7"/>
    <x v="7"/>
    <n v="0.4"/>
  </r>
  <r>
    <x v="8"/>
    <x v="0"/>
    <x v="0"/>
    <x v="7"/>
    <x v="8"/>
    <x v="8"/>
    <n v="0.75"/>
  </r>
  <r>
    <x v="9"/>
    <x v="1"/>
    <x v="3"/>
    <x v="8"/>
    <x v="1"/>
    <x v="4"/>
    <n v="0.5"/>
  </r>
  <r>
    <x v="10"/>
    <x v="1"/>
    <x v="2"/>
    <x v="9"/>
    <x v="9"/>
    <x v="9"/>
    <n v="0.55000000000000004"/>
  </r>
  <r>
    <x v="11"/>
    <x v="2"/>
    <x v="0"/>
    <x v="10"/>
    <x v="10"/>
    <x v="10"/>
    <n v="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_przestawna_zadań" cacheId="8" applyNumberFormats="0" applyBorderFormats="0" applyFontFormats="0" applyPatternFormats="0" applyAlignmentFormats="0" applyWidthHeightFormats="1" dataCaption="Wartości" updatedVersion="6" minRefreshableVersion="3" showDrill="0" rowGrandTotals="0" colGrandTotals="0" fieldPrintTitles="1" itemPrintTitles="1" mergeItem="1" createdVersion="4" indent="0" compact="0" compactData="0" multipleFieldFilters="0" chartFormat="2">
  <location ref="B3:G15" firstHeaderRow="1" firstDataRow="1" firstDataCol="6"/>
  <pivotFields count="7">
    <pivotField axis="axisRow" compact="0" outline="0" showAll="0" defaultSubtotal="0">
      <items count="12">
        <item x="0"/>
        <item x="9"/>
        <item x="10"/>
        <item x="11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numFmtId="14" outline="0" showAll="0" defaultSubtotal="0">
      <items count="11">
        <item x="3"/>
        <item x="8"/>
        <item x="5"/>
        <item x="0"/>
        <item x="10"/>
        <item x="4"/>
        <item x="6"/>
        <item x="1"/>
        <item x="2"/>
        <item x="9"/>
        <item x="7"/>
      </items>
    </pivotField>
    <pivotField axis="axisRow" compact="0" numFmtId="14" outline="0" showAll="0" defaultSubtotal="0">
      <items count="11">
        <item x="8"/>
        <item x="4"/>
        <item x="6"/>
        <item x="0"/>
        <item x="3"/>
        <item x="2"/>
        <item x="10"/>
        <item x="7"/>
        <item x="9"/>
        <item x="1"/>
        <item x="5"/>
      </items>
    </pivotField>
    <pivotField axis="axisRow" compact="0" numFmtId="9" outline="0" showAll="0" defaultSubtotal="0">
      <items count="11">
        <item x="1"/>
        <item x="3"/>
        <item x="5"/>
        <item x="6"/>
        <item x="7"/>
        <item x="4"/>
        <item x="9"/>
        <item x="10"/>
        <item x="8"/>
        <item x="2"/>
        <item x="0"/>
      </items>
    </pivotField>
    <pivotField compact="0" numFmtId="9" outline="0" showAll="0" defaultSubtotal="0"/>
  </pivotFields>
  <rowFields count="6">
    <field x="2"/>
    <field x="1"/>
    <field x="0"/>
    <field x="3"/>
    <field x="4"/>
    <field x="5"/>
  </rowFields>
  <rowItems count="12">
    <i>
      <x/>
      <x/>
      <x/>
      <x v="3"/>
      <x v="3"/>
      <x v="10"/>
    </i>
    <i r="2">
      <x v="7"/>
      <x v="5"/>
      <x v="1"/>
      <x v="5"/>
    </i>
    <i r="2">
      <x v="11"/>
      <x v="10"/>
      <x/>
      <x v="8"/>
    </i>
    <i r="1">
      <x v="2"/>
      <x v="3"/>
      <x v="4"/>
      <x v="6"/>
      <x v="7"/>
    </i>
    <i>
      <x v="1"/>
      <x/>
      <x v="4"/>
      <x v="7"/>
      <x v="9"/>
      <x/>
    </i>
    <i r="2">
      <x v="5"/>
      <x v="8"/>
      <x v="5"/>
      <x v="9"/>
    </i>
    <i r="2">
      <x v="8"/>
      <x v="2"/>
      <x v="10"/>
      <x v="2"/>
    </i>
    <i>
      <x v="2"/>
      <x/>
      <x v="6"/>
      <x/>
      <x v="4"/>
      <x v="1"/>
    </i>
    <i r="2">
      <x v="9"/>
      <x v="6"/>
      <x v="2"/>
      <x v="3"/>
    </i>
    <i r="1">
      <x v="1"/>
      <x v="2"/>
      <x v="9"/>
      <x v="8"/>
      <x v="6"/>
    </i>
    <i>
      <x v="3"/>
      <x/>
      <x v="10"/>
      <x v="10"/>
      <x v="7"/>
      <x v="4"/>
    </i>
    <i r="1">
      <x v="1"/>
      <x v="1"/>
      <x v="1"/>
      <x v="9"/>
      <x v="5"/>
    </i>
  </rowItems>
  <colItems count="1">
    <i/>
  </colItems>
  <formats count="1">
    <format dxfId="7">
      <pivotArea outline="0" collapsedLevelsAreSubtotals="1" fieldPosition="0"/>
    </format>
  </formats>
  <pivotTableStyleInfo name="Assignment Detail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Szczegóły zadań pogrupowane według osób prowadzących, a następnie według zajęć są automatycznie aktualizowane na podstawie tabeli zadań w arkuszu harmonogramu zadań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Zadanie1" sourceName="Zadanie">
  <pivotTables>
    <pivotTable tabId="3" name="Tabela_przestawna_zadań"/>
  </pivotTables>
  <data>
    <tabular pivotCacheId="3">
      <items count="12">
        <i x="0" s="1"/>
        <i x="9" s="1"/>
        <i x="10" s="1"/>
        <i x="11" s="1"/>
        <i x="1" s="1"/>
        <i x="2" s="1"/>
        <i x="3" s="1"/>
        <i x="4" s="1"/>
        <i x="5" s="1"/>
        <i x="6" s="1"/>
        <i x="7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Rozpoczęcie1" sourceName="Rozpoczęcie">
  <pivotTables>
    <pivotTable tabId="3" name="Tabela_przestawna_zadań"/>
  </pivotTables>
  <data>
    <tabular pivotCacheId="3" showMissing="0">
      <items count="11">
        <i x="3" s="1"/>
        <i x="8" s="1"/>
        <i x="5" s="1"/>
        <i x="0" s="1"/>
        <i x="10" s="1"/>
        <i x="4" s="1"/>
        <i x="6" s="1"/>
        <i x="1" s="1"/>
        <i x="2" s="1"/>
        <i x="9" s="1"/>
        <i x="7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Zajęcia1" sourceName="Zajęcia">
  <pivotTables>
    <pivotTable tabId="3" name="Tabela_przestawna_zadań"/>
  </pivotTables>
  <data>
    <tabular pivotCacheId="3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Data_ukończenia1" sourceName="Data ukończenia">
  <pivotTables>
    <pivotTable tabId="3" name="Tabela_przestawna_zadań"/>
  </pivotTables>
  <data>
    <tabular pivotCacheId="3" showMissing="0">
      <items count="11">
        <i x="8" s="1"/>
        <i x="4" s="1"/>
        <i x="6" s="1"/>
        <i x="0" s="1"/>
        <i x="3" s="1"/>
        <i x="2" s="1"/>
        <i x="10" s="1"/>
        <i x="7" s="1"/>
        <i x="9" s="1"/>
        <i x="1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Postęp1" sourceName="Postęp">
  <pivotTables>
    <pivotTable tabId="3" name="Tabela_przestawna_zadań"/>
  </pivotTables>
  <data>
    <tabular pivotCacheId="3" showMissing="0">
      <items count="11">
        <i x="1" s="1"/>
        <i x="3" s="1"/>
        <i x="5" s="1"/>
        <i x="6" s="1"/>
        <i x="7" s="1"/>
        <i x="4" s="1"/>
        <i x="9" s="1"/>
        <i x="10" s="1"/>
        <i x="8" s="1"/>
        <i x="2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Zadanie" cache="Fragmentator_Zadanie1" caption="Zadanie" style="Assignment detail Slicer" rowHeight="183600"/>
  <slicer name="Rozpoczęcie" cache="Fragmentator_Rozpoczęcie1" caption="Rozpoczęcie" style="Assignment detail Slicer" rowHeight="183600"/>
  <slicer name="Zajęcia" cache="Fragmentator_Zajęcia1" caption="Zajęcia" style="Assignment detail Slicer" rowHeight="183600"/>
  <slicer name="Data ukończenia" cache="Fragmentator_Data_ukończenia1" caption="Data ukończenia" style="Assignment detail Slicer" rowHeight="183600"/>
  <slicer name="Postęp" cache="Fragmentator_Postęp1" caption="Postęp" style="Assignment detail Slicer" rowHeight="183600"/>
</slicers>
</file>

<file path=xl/tables/table1.xml><?xml version="1.0" encoding="utf-8"?>
<table xmlns="http://schemas.openxmlformats.org/spreadsheetml/2006/main" id="2" name="Zadania" displayName="Zadania" ref="B5:H17" totalsRowShown="0">
  <autoFilter ref="B5:H17"/>
  <tableColumns count="7">
    <tableColumn id="2" name="Zadanie" dataCellStyle="Normalny"/>
    <tableColumn id="1" name="Zajęcia" dataCellStyle="Normalny"/>
    <tableColumn id="6" name="Osoba prowadząca" dataCellStyle="Normalny"/>
    <tableColumn id="4" name="Rozpoczęcie" dataCellStyle="Data"/>
    <tableColumn id="3" name="Data ukończenia" dataCellStyle="Data">
      <calculatedColumnFormula>TODAY()+(ROW(A1)*10)-25</calculatedColumnFormula>
    </tableColumn>
    <tableColumn id="5" name="Postęp" dataDxfId="9" dataCellStyle="Procentowy">
      <calculatedColumnFormula>Zadania[[#This Row],[Procent]]</calculatedColumnFormula>
    </tableColumn>
    <tableColumn id="7" name="Procent" dataDxfId="8" dataCellStyle="Procentowy"/>
  </tableColumns>
  <tableStyleInfo name="Harmonogram zadań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zadania, zajęcia, daty rozpoczęcia i ukończenia oraz procent wykonania. Pasek postępu jest aktualizowany automatyczni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H17"/>
  <sheetViews>
    <sheetView showGridLines="0" tabSelected="1" zoomScaleNormal="100" zoomScaleSheetLayoutView="115" workbookViewId="0"/>
  </sheetViews>
  <sheetFormatPr defaultRowHeight="30" customHeight="1" x14ac:dyDescent="0.25"/>
  <cols>
    <col min="1" max="1" width="2.7109375" customWidth="1"/>
    <col min="2" max="2" width="60.28515625" customWidth="1"/>
    <col min="3" max="3" width="24.85546875" customWidth="1"/>
    <col min="4" max="4" width="22.42578125" customWidth="1"/>
    <col min="5" max="5" width="15.5703125" style="10" customWidth="1"/>
    <col min="6" max="6" width="17.85546875" style="10" customWidth="1"/>
    <col min="7" max="7" width="13.28515625" customWidth="1"/>
    <col min="8" max="8" width="11" customWidth="1"/>
    <col min="9" max="9" width="2.7109375" customWidth="1"/>
    <col min="10" max="10" width="3.7109375" customWidth="1"/>
  </cols>
  <sheetData>
    <row r="1" spans="2:8" ht="37.5" customHeight="1" x14ac:dyDescent="0.25">
      <c r="B1" s="28" t="s">
        <v>0</v>
      </c>
      <c r="C1" s="28"/>
      <c r="D1" s="29" t="s">
        <v>19</v>
      </c>
      <c r="E1" s="29"/>
      <c r="F1" s="29"/>
      <c r="G1" s="29"/>
      <c r="H1" s="29"/>
    </row>
    <row r="2" spans="2:8" ht="24.95" customHeight="1" x14ac:dyDescent="0.25">
      <c r="B2" s="28"/>
      <c r="C2" s="28"/>
      <c r="D2" s="27" t="s">
        <v>20</v>
      </c>
      <c r="E2" s="27"/>
      <c r="F2" s="19" t="s">
        <v>28</v>
      </c>
      <c r="G2" s="22" t="s">
        <v>30</v>
      </c>
      <c r="H2" s="18">
        <v>0.99</v>
      </c>
    </row>
    <row r="3" spans="2:8" ht="24.95" customHeight="1" x14ac:dyDescent="0.25">
      <c r="B3" s="17" t="s">
        <v>1</v>
      </c>
      <c r="C3" s="9">
        <v>2</v>
      </c>
      <c r="D3" s="9" t="s">
        <v>21</v>
      </c>
      <c r="E3" s="12"/>
      <c r="F3" s="13"/>
      <c r="G3" s="4"/>
      <c r="H3" s="4"/>
    </row>
    <row r="4" spans="2:8" ht="13.5" customHeight="1" x14ac:dyDescent="0.25">
      <c r="E4" s="11"/>
      <c r="F4" s="11"/>
    </row>
    <row r="5" spans="2:8" ht="30" customHeight="1" x14ac:dyDescent="0.25">
      <c r="B5" s="14" t="s">
        <v>2</v>
      </c>
      <c r="C5" s="14" t="s">
        <v>15</v>
      </c>
      <c r="D5" s="14" t="s">
        <v>22</v>
      </c>
      <c r="E5" s="15" t="s">
        <v>27</v>
      </c>
      <c r="F5" s="15" t="s">
        <v>29</v>
      </c>
      <c r="G5" s="14" t="s">
        <v>31</v>
      </c>
      <c r="H5" s="14" t="s">
        <v>32</v>
      </c>
    </row>
    <row r="6" spans="2:8" ht="30" customHeight="1" x14ac:dyDescent="0.25">
      <c r="B6" t="s">
        <v>3</v>
      </c>
      <c r="C6" t="s">
        <v>16</v>
      </c>
      <c r="D6" t="s">
        <v>23</v>
      </c>
      <c r="E6" s="20">
        <f ca="1">TODAY()-30</f>
        <v>43177</v>
      </c>
      <c r="F6" s="20">
        <f ca="1">TODAY()+30</f>
        <v>43237</v>
      </c>
      <c r="G6" s="8">
        <f>Zadania[[#This Row],[Procent]]</f>
        <v>1</v>
      </c>
      <c r="H6" s="21">
        <v>1</v>
      </c>
    </row>
    <row r="7" spans="2:8" ht="30" customHeight="1" x14ac:dyDescent="0.25">
      <c r="B7" t="s">
        <v>4</v>
      </c>
      <c r="C7" t="s">
        <v>16</v>
      </c>
      <c r="D7" t="s">
        <v>24</v>
      </c>
      <c r="E7" s="20">
        <f ca="1">TODAY()-20</f>
        <v>43187</v>
      </c>
      <c r="F7" s="20">
        <f ca="1">TODAY()+60</f>
        <v>43267</v>
      </c>
      <c r="G7" s="8">
        <f>Zadania[[#This Row],[Procent]]</f>
        <v>0.1</v>
      </c>
      <c r="H7" s="21">
        <v>0.1</v>
      </c>
    </row>
    <row r="8" spans="2:8" ht="30" customHeight="1" x14ac:dyDescent="0.25">
      <c r="B8" t="s">
        <v>5</v>
      </c>
      <c r="C8" t="s">
        <v>16</v>
      </c>
      <c r="D8" t="s">
        <v>24</v>
      </c>
      <c r="E8" s="20">
        <f ca="1">TODAY()-15</f>
        <v>43192</v>
      </c>
      <c r="F8" s="20">
        <f ca="1">TODAY()+42</f>
        <v>43249</v>
      </c>
      <c r="G8" s="8">
        <f>Zadania[[#This Row],[Procent]]</f>
        <v>0.8</v>
      </c>
      <c r="H8" s="21">
        <v>0.8</v>
      </c>
    </row>
    <row r="9" spans="2:8" ht="30" customHeight="1" x14ac:dyDescent="0.25">
      <c r="B9" t="s">
        <v>6</v>
      </c>
      <c r="C9" t="s">
        <v>16</v>
      </c>
      <c r="D9" t="s">
        <v>25</v>
      </c>
      <c r="E9" s="20">
        <f ca="1">TODAY()-60</f>
        <v>43147</v>
      </c>
      <c r="F9" s="20">
        <f ca="1">TODAY()+40</f>
        <v>43247</v>
      </c>
      <c r="G9" s="8">
        <f>Zadania[[#This Row],[Procent]]</f>
        <v>0.2</v>
      </c>
      <c r="H9" s="21">
        <v>0.2</v>
      </c>
    </row>
    <row r="10" spans="2:8" ht="30" customHeight="1" x14ac:dyDescent="0.25">
      <c r="B10" t="s">
        <v>7</v>
      </c>
      <c r="C10" t="s">
        <v>16</v>
      </c>
      <c r="D10" t="s">
        <v>23</v>
      </c>
      <c r="E10" s="20">
        <f ca="1">TODAY()-25</f>
        <v>43182</v>
      </c>
      <c r="F10" s="20">
        <f ca="1">TODAY()+20</f>
        <v>43227</v>
      </c>
      <c r="G10" s="8">
        <f>Zadania[[#This Row],[Procent]]</f>
        <v>0.5</v>
      </c>
      <c r="H10" s="21">
        <v>0.5</v>
      </c>
    </row>
    <row r="11" spans="2:8" ht="30" customHeight="1" x14ac:dyDescent="0.25">
      <c r="B11" t="s">
        <v>8</v>
      </c>
      <c r="C11" t="s">
        <v>16</v>
      </c>
      <c r="D11" t="s">
        <v>24</v>
      </c>
      <c r="E11" s="20">
        <f ca="1">TODAY()-34</f>
        <v>43173</v>
      </c>
      <c r="F11" s="20">
        <f ca="1">TODAY()+80</f>
        <v>43287</v>
      </c>
      <c r="G11" s="8">
        <f>Zadania[[#This Row],[Procent]]</f>
        <v>0.3</v>
      </c>
      <c r="H11" s="21">
        <v>0.3</v>
      </c>
    </row>
    <row r="12" spans="2:8" ht="30" customHeight="1" x14ac:dyDescent="0.25">
      <c r="B12" t="s">
        <v>9</v>
      </c>
      <c r="C12" t="s">
        <v>16</v>
      </c>
      <c r="D12" t="s">
        <v>25</v>
      </c>
      <c r="E12" s="20">
        <f ca="1">TODAY()-22</f>
        <v>43185</v>
      </c>
      <c r="F12" s="20">
        <f ca="1">TODAY()+24</f>
        <v>43231</v>
      </c>
      <c r="G12" s="8">
        <f>Zadania[[#This Row],[Procent]]</f>
        <v>0.35</v>
      </c>
      <c r="H12" s="21">
        <v>0.35</v>
      </c>
    </row>
    <row r="13" spans="2:8" ht="30" customHeight="1" x14ac:dyDescent="0.25">
      <c r="B13" t="s">
        <v>10</v>
      </c>
      <c r="C13" t="s">
        <v>16</v>
      </c>
      <c r="D13" t="s">
        <v>26</v>
      </c>
      <c r="E13" s="20">
        <f ca="1">TODAY()-10</f>
        <v>43197</v>
      </c>
      <c r="F13" s="20">
        <f ca="1">TODAY()+50</f>
        <v>43257</v>
      </c>
      <c r="G13" s="8">
        <f>Zadania[[#This Row],[Procent]]</f>
        <v>0.4</v>
      </c>
      <c r="H13" s="21">
        <v>0.4</v>
      </c>
    </row>
    <row r="14" spans="2:8" ht="30" customHeight="1" x14ac:dyDescent="0.25">
      <c r="B14" t="s">
        <v>11</v>
      </c>
      <c r="C14" t="s">
        <v>16</v>
      </c>
      <c r="D14" t="s">
        <v>23</v>
      </c>
      <c r="E14" s="20">
        <f ca="1">TODAY()-10</f>
        <v>43197</v>
      </c>
      <c r="F14" s="20">
        <f ca="1">TODAY()+18</f>
        <v>43225</v>
      </c>
      <c r="G14" s="8">
        <f>Zadania[[#This Row],[Procent]]</f>
        <v>0.75</v>
      </c>
      <c r="H14" s="21">
        <v>0.75</v>
      </c>
    </row>
    <row r="15" spans="2:8" ht="30" customHeight="1" x14ac:dyDescent="0.25">
      <c r="B15" t="s">
        <v>12</v>
      </c>
      <c r="C15" t="s">
        <v>17</v>
      </c>
      <c r="D15" t="s">
        <v>26</v>
      </c>
      <c r="E15" s="20">
        <f ca="1">TODAY()-50</f>
        <v>43157</v>
      </c>
      <c r="F15" s="20">
        <f ca="1">TODAY()+60</f>
        <v>43267</v>
      </c>
      <c r="G15" s="8">
        <f>Zadania[[#This Row],[Procent]]</f>
        <v>0.5</v>
      </c>
      <c r="H15" s="21">
        <v>0.5</v>
      </c>
    </row>
    <row r="16" spans="2:8" ht="30" customHeight="1" x14ac:dyDescent="0.25">
      <c r="B16" t="s">
        <v>13</v>
      </c>
      <c r="C16" t="s">
        <v>17</v>
      </c>
      <c r="D16" t="s">
        <v>25</v>
      </c>
      <c r="E16" s="20">
        <f ca="1">TODAY()-13</f>
        <v>43194</v>
      </c>
      <c r="F16" s="20">
        <f ca="1">TODAY()+55</f>
        <v>43262</v>
      </c>
      <c r="G16" s="8">
        <f>Zadania[[#This Row],[Procent]]</f>
        <v>0.55000000000000004</v>
      </c>
      <c r="H16" s="21">
        <v>0.55000000000000004</v>
      </c>
    </row>
    <row r="17" spans="2:8" ht="30" customHeight="1" x14ac:dyDescent="0.25">
      <c r="B17" t="s">
        <v>14</v>
      </c>
      <c r="C17" t="s">
        <v>18</v>
      </c>
      <c r="D17" t="s">
        <v>23</v>
      </c>
      <c r="E17" s="20">
        <f ca="1">TODAY()-28</f>
        <v>43179</v>
      </c>
      <c r="F17" s="20">
        <f ca="1">TODAY()+44</f>
        <v>43251</v>
      </c>
      <c r="G17" s="8">
        <f>Zadania[[#This Row],[Procent]]</f>
        <v>0.6</v>
      </c>
      <c r="H17" s="21">
        <v>0.6</v>
      </c>
    </row>
  </sheetData>
  <mergeCells count="3">
    <mergeCell ref="D2:E2"/>
    <mergeCell ref="B1:C2"/>
    <mergeCell ref="D1:H1"/>
  </mergeCells>
  <conditionalFormatting sqref="B6:H17">
    <cfRule type="expression" dxfId="12" priority="2" stopIfTrue="1">
      <formula>$G6=1</formula>
    </cfRule>
    <cfRule type="expression" dxfId="11" priority="3" stopIfTrue="1">
      <formula>(Reguła_wyróżniania)*($F6&lt;=TODAY()+Sprawdzenie_daty)*($F6&gt;=TODAY())</formula>
    </cfRule>
  </conditionalFormatting>
  <conditionalFormatting sqref="G6:G17">
    <cfRule type="dataBar" priority="53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66">
      <colorScale>
        <cfvo type="percent" val="5"/>
        <cfvo type="percentile" val="40"/>
        <cfvo type="percent" val="75"/>
        <color theme="7" tint="0.39997558519241921"/>
        <color theme="5" tint="0.39997558519241921"/>
        <color theme="6"/>
      </colorScale>
    </cfRule>
  </conditionalFormatting>
  <conditionalFormatting sqref="C3">
    <cfRule type="expression" dxfId="10" priority="5">
      <formula>$D$3="BEZ WYRÓŻNIENIA"</formula>
    </cfRule>
  </conditionalFormatting>
  <conditionalFormatting sqref="F2:H2">
    <cfRule type="colorScale" priority="68">
      <colorScale>
        <cfvo type="percent" val="5"/>
        <cfvo type="percent" val="40"/>
        <cfvo type="percent" val="75"/>
        <color theme="7" tint="0.39997558519241921"/>
        <color theme="5" tint="0.39997558519241921"/>
        <color theme="6"/>
      </colorScale>
    </cfRule>
  </conditionalFormatting>
  <dataValidations xWindow="428" yWindow="285" count="17">
    <dataValidation type="list" errorStyle="warning" allowBlank="1" showInputMessage="1" showErrorMessage="1" error="Wybierz okres interwału z listy. Wybierz pozycję ANULUJ, naciśnij klawisze ALT+STRZAŁKA W DÓŁ, aby wyświetlić opcje, a następnie użyj klawiszy STRZAŁKA W DÓŁ i ENTER w celu dokonania wyboru" prompt="W tej komórce wybierz interwał w celu wyróżnienia dat ukończenia zadań. Naciśnij klawisze ALT+STRZAŁKA W DÓŁ, aby otworzyć listę rozwijaną, a następnie użyj klawiszy STRZAŁKA W DÓŁ i ENTER w celu dokonania wyboru" sqref="D3">
      <formula1>"BEZ WYRÓŻNIENIA,DNI,TYGODNIE,MIESIĄCE"</formula1>
    </dataValidation>
    <dataValidation type="list" errorStyle="warning" allowBlank="1" showInputMessage="1" showErrorMessage="1" error="Wybierz wartość interwału z listy. Wybierz pozycję ANULUJ, naciśnij klawisze ALT+STRZAŁKA W DÓŁ, aby wyświetlić opcje, a następnie użyj klawiszy STRZAŁKA W DÓŁ i ENTER w celu dokonania wyboru" prompt="W tej komórce wybierz wartość interwału w celu wyróżnienia dat ukończenia zadań. Naciśnij klawisze ALT+STRZAŁKA W DÓŁ, aby otworzyć listę rozwijaną, a następnie użyj klawiszy STRZAŁKA W DÓŁ i ENTER w celu dokonania wyboru" sqref="C3">
      <formula1>"1,2,3,4,5,6,7,8,9,10,11,12,13,14,15,16,17,18,19,20,21,22,23,24,25,26,27,28,29,30"</formula1>
    </dataValidation>
    <dataValidation allowBlank="1" showInputMessage="1" showErrorMessage="1" prompt="W tej kolumnie pod tym nagłówkiem wprowadź zadanie. Za pomocą filtrów nagłówków możesz znaleźć konkretne wpisy" sqref="B5"/>
    <dataValidation allowBlank="1" showInputMessage="1" showErrorMessage="1" prompt="W tej kolumnie pod tym nagłówkiem wprowadź zajęcia" sqref="C5"/>
    <dataValidation allowBlank="1" showInputMessage="1" showErrorMessage="1" prompt="W tej kolumnie pod tym nagłówkiem wprowadź osobę prowadzącą" sqref="D5"/>
    <dataValidation allowBlank="1" showInputMessage="1" showErrorMessage="1" prompt="W tej kolumnie pod tym nagłówkiem wprowadź datę rozpoczęcia" sqref="E5"/>
    <dataValidation allowBlank="1" showInputMessage="1" showErrorMessage="1" prompt="W tej kolumnie pod tym nagłówkiem wprowadź datę ukończenia" sqref="F5"/>
    <dataValidation allowBlank="1" showInputMessage="1" showErrorMessage="1" prompt="W tej kolumnie pod tym nagłówkiem jest automatycznie aktualizowany pasek postępu" sqref="G5"/>
    <dataValidation allowBlank="1" showInputMessage="1" showErrorMessage="1" prompt="W tej kolumnie pod tym nagłówkiem wprowadź procent wykonania" sqref="H5"/>
    <dataValidation allowBlank="1" showInputMessage="1" showErrorMessage="1" prompt="W komórkach C3 i D3 po prawej stronie wybierz kryteria dla okresu dat ukończenia zadań" sqref="B3"/>
    <dataValidation allowBlank="1" showInputMessage="1" showErrorMessage="1" prompt="W tej komórce znajduje się tytuł tego arkusza. Legenda paska kolorów ukończenia znajduje się w komórkach od F2 do H2. Link nawigacyjny do arkusza szczegółów zadań jest w komórce D1" sqref="B1:C2"/>
    <dataValidation allowBlank="1" showInputMessage="1" showErrorMessage="1" prompt="Legenda paska kolorów ukończenia znajduje się w komórkach po prawej stronie. Kolorowe paski są automatycznie aktualizowane w kolumnie postępu w tabeli zadań" sqref="D2:E2"/>
    <dataValidation allowBlank="1" showInputMessage="1" showErrorMessage="1" prompt="Utwórz harmonogram zadań w tym skoroszycie. Wprowadź szczegóły w tabeli zadań, począwszy od komórki B5 w tym arkuszu" sqref="A1"/>
    <dataValidation allowBlank="1" showInputMessage="1" showErrorMessage="1" prompt="Postęp zadań większy niż lub równy 0%, ale mniejszy niż 40% zostanie wyróżniony kolorem RGB o wartościach R=123 G=209 B=255" sqref="F2"/>
    <dataValidation allowBlank="1" showInputMessage="1" showErrorMessage="1" prompt="Postęp zadań większy niż 40% i mniejszy niż 75% zostanie wyróżniony kolorem RGB o wartościach R=188 G=222 B=182" sqref="G2"/>
    <dataValidation allowBlank="1" showInputMessage="1" showErrorMessage="1" prompt="Postęp zadań większy niż 75%, aż do wartości 99% zostanie wyróżniony kolorem RGB o wartościach R=254 G=198 B=11" sqref="H2"/>
    <dataValidation allowBlank="1" showInputMessage="1" showErrorMessage="1" prompt="Link nawigacyjny do arkusza szczegółów zadań" sqref="D1"/>
  </dataValidations>
  <hyperlinks>
    <hyperlink ref="D1:H1" location="'Szczegóły zadań'!A1" tooltip="Wybierz, aby przejść do arkusza szczegółów zadań" display="SZCZEGÓŁY ZADAŃ &gt;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6:F17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G6:G17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autoPageBreaks="0" fitToPage="1"/>
  </sheetPr>
  <dimension ref="A1:O22"/>
  <sheetViews>
    <sheetView showGridLines="0" zoomScaleNormal="100" workbookViewId="0"/>
  </sheetViews>
  <sheetFormatPr defaultRowHeight="30" customHeight="1" x14ac:dyDescent="0.25"/>
  <cols>
    <col min="1" max="1" width="2.7109375" style="3" customWidth="1"/>
    <col min="2" max="2" width="22.28515625" style="1" customWidth="1"/>
    <col min="3" max="3" width="26.140625" style="7" customWidth="1"/>
    <col min="4" max="4" width="23.5703125" style="6" customWidth="1"/>
    <col min="5" max="5" width="16.28515625" style="5" customWidth="1"/>
    <col min="6" max="6" width="20.140625" style="5" customWidth="1"/>
    <col min="7" max="7" width="13.85546875" style="5" customWidth="1"/>
    <col min="8" max="8" width="2.5703125" customWidth="1"/>
    <col min="9" max="13" width="10.5703125" customWidth="1"/>
    <col min="15" max="15" width="2.7109375" customWidth="1"/>
  </cols>
  <sheetData>
    <row r="1" spans="1:15" ht="37.5" customHeight="1" x14ac:dyDescent="0.25">
      <c r="A1"/>
      <c r="B1" s="28" t="s">
        <v>33</v>
      </c>
      <c r="C1" s="28"/>
      <c r="D1" s="28"/>
      <c r="E1" s="28"/>
      <c r="F1" s="28"/>
      <c r="G1" s="28"/>
      <c r="H1" s="28"/>
      <c r="I1" s="28"/>
      <c r="J1" s="28"/>
      <c r="K1" s="28"/>
      <c r="L1" s="29" t="s">
        <v>40</v>
      </c>
      <c r="M1" s="29"/>
      <c r="N1" s="29"/>
    </row>
    <row r="2" spans="1:15" ht="50.1" customHeight="1" x14ac:dyDescent="0.25">
      <c r="A2"/>
      <c r="B2" s="31" t="s">
        <v>34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23.25" x14ac:dyDescent="0.25">
      <c r="A3" s="2"/>
      <c r="B3" s="23" t="s">
        <v>22</v>
      </c>
      <c r="C3" s="23" t="s">
        <v>15</v>
      </c>
      <c r="D3" s="23" t="s">
        <v>2</v>
      </c>
      <c r="E3" s="23" t="s">
        <v>27</v>
      </c>
      <c r="F3" s="23" t="s">
        <v>29</v>
      </c>
      <c r="G3" s="23" t="s">
        <v>31</v>
      </c>
      <c r="I3" s="30" t="s">
        <v>36</v>
      </c>
      <c r="J3" s="30"/>
      <c r="K3" s="30" t="s">
        <v>38</v>
      </c>
      <c r="L3" s="30"/>
      <c r="M3" s="30" t="s">
        <v>41</v>
      </c>
      <c r="N3" s="30"/>
      <c r="O3" s="30"/>
    </row>
    <row r="4" spans="1:15" ht="15.75" x14ac:dyDescent="0.25">
      <c r="B4" s="32" t="s">
        <v>23</v>
      </c>
      <c r="C4" s="32" t="s">
        <v>16</v>
      </c>
      <c r="D4" s="24" t="s">
        <v>3</v>
      </c>
      <c r="E4" s="25">
        <v>43177</v>
      </c>
      <c r="F4" s="25">
        <v>43237</v>
      </c>
      <c r="G4" s="26">
        <v>1</v>
      </c>
      <c r="I4" s="30"/>
      <c r="J4" s="30"/>
      <c r="K4" s="30"/>
      <c r="L4" s="30"/>
      <c r="M4" s="30"/>
      <c r="N4" s="30"/>
      <c r="O4" s="30"/>
    </row>
    <row r="5" spans="1:15" ht="15.75" x14ac:dyDescent="0.25">
      <c r="B5" s="33"/>
      <c r="C5" s="33"/>
      <c r="D5" s="24" t="s">
        <v>7</v>
      </c>
      <c r="E5" s="25">
        <v>43182</v>
      </c>
      <c r="F5" s="25">
        <v>43227</v>
      </c>
      <c r="G5" s="26">
        <v>0.5</v>
      </c>
      <c r="I5" s="30"/>
      <c r="J5" s="30"/>
      <c r="K5" s="30"/>
      <c r="L5" s="30"/>
      <c r="M5" s="30"/>
      <c r="N5" s="30"/>
      <c r="O5" s="30"/>
    </row>
    <row r="6" spans="1:15" ht="15.75" x14ac:dyDescent="0.25">
      <c r="B6" s="33"/>
      <c r="C6" s="33"/>
      <c r="D6" s="24" t="s">
        <v>11</v>
      </c>
      <c r="E6" s="25">
        <v>43197</v>
      </c>
      <c r="F6" s="25">
        <v>43225</v>
      </c>
      <c r="G6" s="26">
        <v>0.75</v>
      </c>
      <c r="I6" s="30"/>
      <c r="J6" s="30"/>
      <c r="K6" s="30"/>
      <c r="L6" s="30"/>
      <c r="M6" s="30"/>
      <c r="N6" s="30"/>
      <c r="O6" s="30"/>
    </row>
    <row r="7" spans="1:15" ht="15.75" x14ac:dyDescent="0.25">
      <c r="B7" s="33"/>
      <c r="C7" s="24" t="s">
        <v>18</v>
      </c>
      <c r="D7" s="24" t="s">
        <v>14</v>
      </c>
      <c r="E7" s="25">
        <v>43179</v>
      </c>
      <c r="F7" s="25">
        <v>43251</v>
      </c>
      <c r="G7" s="26">
        <v>0.6</v>
      </c>
      <c r="I7" s="30"/>
      <c r="J7" s="30"/>
      <c r="K7" s="30"/>
      <c r="L7" s="30"/>
      <c r="M7" s="30"/>
      <c r="N7" s="30"/>
      <c r="O7" s="30"/>
    </row>
    <row r="8" spans="1:15" ht="15.75" x14ac:dyDescent="0.25">
      <c r="B8" s="32" t="s">
        <v>24</v>
      </c>
      <c r="C8" s="32" t="s">
        <v>16</v>
      </c>
      <c r="D8" s="24" t="s">
        <v>4</v>
      </c>
      <c r="E8" s="25">
        <v>43187</v>
      </c>
      <c r="F8" s="25">
        <v>43267</v>
      </c>
      <c r="G8" s="26">
        <v>0.1</v>
      </c>
      <c r="I8" s="30"/>
      <c r="J8" s="30"/>
      <c r="K8" s="30"/>
      <c r="L8" s="30"/>
      <c r="M8" s="30"/>
      <c r="N8" s="30"/>
      <c r="O8" s="30"/>
    </row>
    <row r="9" spans="1:15" ht="15.75" x14ac:dyDescent="0.25">
      <c r="B9" s="33"/>
      <c r="C9" s="33"/>
      <c r="D9" s="24" t="s">
        <v>5</v>
      </c>
      <c r="E9" s="25">
        <v>43192</v>
      </c>
      <c r="F9" s="25">
        <v>43249</v>
      </c>
      <c r="G9" s="26">
        <v>0.8</v>
      </c>
      <c r="I9" s="30"/>
      <c r="J9" s="30"/>
      <c r="K9" s="30"/>
      <c r="L9" s="30"/>
      <c r="M9" s="30"/>
      <c r="N9" s="30"/>
      <c r="O9" s="30"/>
    </row>
    <row r="10" spans="1:15" ht="15.75" x14ac:dyDescent="0.25">
      <c r="B10" s="33"/>
      <c r="C10" s="33"/>
      <c r="D10" s="24" t="s">
        <v>8</v>
      </c>
      <c r="E10" s="25">
        <v>43173</v>
      </c>
      <c r="F10" s="25">
        <v>43287</v>
      </c>
      <c r="G10" s="26">
        <v>0.3</v>
      </c>
      <c r="I10" s="30"/>
      <c r="J10" s="30"/>
      <c r="K10" s="30"/>
      <c r="L10" s="30"/>
      <c r="M10" s="30"/>
      <c r="N10" s="30"/>
      <c r="O10" s="30"/>
    </row>
    <row r="11" spans="1:15" ht="15.75" x14ac:dyDescent="0.25">
      <c r="B11" s="32" t="s">
        <v>25</v>
      </c>
      <c r="C11" s="33" t="s">
        <v>16</v>
      </c>
      <c r="D11" s="24" t="s">
        <v>6</v>
      </c>
      <c r="E11" s="25">
        <v>43147</v>
      </c>
      <c r="F11" s="25">
        <v>43247</v>
      </c>
      <c r="G11" s="26">
        <v>0.2</v>
      </c>
      <c r="I11" s="30"/>
      <c r="J11" s="30"/>
      <c r="K11" s="30"/>
      <c r="L11" s="30"/>
      <c r="M11" s="30"/>
      <c r="N11" s="30"/>
      <c r="O11" s="30"/>
    </row>
    <row r="12" spans="1:15" ht="15.75" x14ac:dyDescent="0.25">
      <c r="B12" s="33"/>
      <c r="C12" s="33"/>
      <c r="D12" s="24" t="s">
        <v>9</v>
      </c>
      <c r="E12" s="25">
        <v>43185</v>
      </c>
      <c r="F12" s="25">
        <v>43231</v>
      </c>
      <c r="G12" s="26">
        <v>0.35</v>
      </c>
      <c r="I12" s="30"/>
      <c r="J12" s="30"/>
      <c r="K12" s="30"/>
      <c r="L12" s="30"/>
      <c r="M12" s="30"/>
      <c r="N12" s="30"/>
      <c r="O12" s="30"/>
    </row>
    <row r="13" spans="1:15" ht="15.75" x14ac:dyDescent="0.25">
      <c r="B13" s="33"/>
      <c r="C13" s="24" t="s">
        <v>17</v>
      </c>
      <c r="D13" s="24" t="s">
        <v>13</v>
      </c>
      <c r="E13" s="25">
        <v>43194</v>
      </c>
      <c r="F13" s="25">
        <v>43262</v>
      </c>
      <c r="G13" s="26">
        <v>0.55000000000000004</v>
      </c>
      <c r="I13" s="30" t="s">
        <v>37</v>
      </c>
      <c r="J13" s="30"/>
      <c r="K13" s="30" t="s">
        <v>39</v>
      </c>
      <c r="L13" s="30"/>
    </row>
    <row r="14" spans="1:15" ht="15.75" x14ac:dyDescent="0.25">
      <c r="B14" s="32" t="s">
        <v>26</v>
      </c>
      <c r="C14" s="24" t="s">
        <v>16</v>
      </c>
      <c r="D14" s="24" t="s">
        <v>10</v>
      </c>
      <c r="E14" s="25">
        <v>43197</v>
      </c>
      <c r="F14" s="25">
        <v>43257</v>
      </c>
      <c r="G14" s="26">
        <v>0.4</v>
      </c>
      <c r="K14" s="16"/>
      <c r="L14" s="16"/>
    </row>
    <row r="15" spans="1:15" ht="15.75" x14ac:dyDescent="0.25">
      <c r="B15" s="33"/>
      <c r="C15" s="24" t="s">
        <v>17</v>
      </c>
      <c r="D15" s="24" t="s">
        <v>12</v>
      </c>
      <c r="E15" s="25">
        <v>43157</v>
      </c>
      <c r="F15" s="25">
        <v>43267</v>
      </c>
      <c r="G15" s="26">
        <v>0.5</v>
      </c>
      <c r="I15" s="16"/>
      <c r="J15" s="16"/>
      <c r="K15" s="16"/>
      <c r="L15" s="16"/>
    </row>
    <row r="16" spans="1:15" ht="30" customHeight="1" x14ac:dyDescent="0.25">
      <c r="B16"/>
      <c r="C16"/>
      <c r="D16"/>
      <c r="E16"/>
      <c r="F16"/>
      <c r="G16"/>
      <c r="I16" s="16"/>
      <c r="J16" s="16"/>
      <c r="K16" s="16"/>
      <c r="L16" s="16"/>
    </row>
    <row r="17" spans="2:12" ht="30" customHeight="1" x14ac:dyDescent="0.25">
      <c r="B17"/>
      <c r="C17"/>
      <c r="D17"/>
      <c r="E17"/>
      <c r="F17"/>
      <c r="G17"/>
      <c r="I17" s="16"/>
      <c r="J17" s="16"/>
      <c r="K17" s="16"/>
      <c r="L17" s="16"/>
    </row>
    <row r="18" spans="2:12" ht="30" customHeight="1" x14ac:dyDescent="0.25">
      <c r="B18"/>
      <c r="C18"/>
      <c r="D18"/>
      <c r="E18"/>
      <c r="F18"/>
      <c r="G18"/>
      <c r="I18" s="16"/>
      <c r="J18" s="16"/>
      <c r="K18" s="16"/>
      <c r="L18" s="16"/>
    </row>
    <row r="19" spans="2:12" ht="30" customHeight="1" x14ac:dyDescent="0.25">
      <c r="B19"/>
      <c r="C19"/>
      <c r="D19"/>
      <c r="I19" s="16"/>
      <c r="J19" s="16"/>
      <c r="K19" s="16"/>
      <c r="L19" s="16"/>
    </row>
    <row r="20" spans="2:12" ht="30" customHeight="1" x14ac:dyDescent="0.25">
      <c r="B20"/>
      <c r="C20"/>
      <c r="D20"/>
      <c r="I20" s="16"/>
      <c r="J20" s="16"/>
      <c r="K20" s="16"/>
      <c r="L20" s="16"/>
    </row>
    <row r="21" spans="2:12" ht="30" customHeight="1" x14ac:dyDescent="0.25">
      <c r="F21" s="5" t="s">
        <v>35</v>
      </c>
      <c r="I21" s="16"/>
      <c r="J21" s="16"/>
      <c r="K21" s="16"/>
      <c r="L21" s="16"/>
    </row>
    <row r="22" spans="2:12" ht="30" customHeight="1" x14ac:dyDescent="0.25">
      <c r="I22" s="16"/>
      <c r="J22" s="16"/>
      <c r="K22" s="16"/>
      <c r="L22" s="16"/>
    </row>
  </sheetData>
  <mergeCells count="14">
    <mergeCell ref="B4:B7"/>
    <mergeCell ref="B8:B10"/>
    <mergeCell ref="B11:B13"/>
    <mergeCell ref="B14:B15"/>
    <mergeCell ref="L1:N1"/>
    <mergeCell ref="I13:J13"/>
    <mergeCell ref="K13:L13"/>
    <mergeCell ref="B2:O2"/>
    <mergeCell ref="I3:J12"/>
    <mergeCell ref="K3:L12"/>
    <mergeCell ref="M3:O12"/>
    <mergeCell ref="B1:K1"/>
    <mergeCell ref="C4:C6"/>
    <mergeCell ref="C8:C12"/>
  </mergeCells>
  <dataValidations count="3">
    <dataValidation allowBlank="1" showInputMessage="1" showErrorMessage="1" prompt="Szczegóły zadań są automatycznie aktualizowane w tabeli przestawnej zadań w tym arkuszu. Link nawigacyjny do arkusza harmonogramu zadań jest w komórce L1" sqref="A1"/>
    <dataValidation allowBlank="1" showInputMessage="1" showErrorMessage="1" prompt="Ta komórka zawiera tytuł. Link nawigacyjny do arkusza harmonogramu zadań jest w komórce po prawej stronie. Instrukcje znajdują się w komórce poniżej" sqref="B1:K1"/>
    <dataValidation allowBlank="1" showInputMessage="1" showErrorMessage="1" prompt="Ta komórka zawiera link nawigacyjny do arkusza harmonogramu zadań." sqref="L1:N1"/>
  </dataValidations>
  <hyperlinks>
    <hyperlink ref="L1:N1" location="'Harmonogram zadań'!A1" tooltip="Wybierz, aby przejść do arkusza harmonogramu zadań" display="&lt; HARMONOGRAM ZADAŃ"/>
  </hyperlinks>
  <printOptions horizontalCentered="1"/>
  <pageMargins left="0.25" right="0.25" top="0.75" bottom="0.75" header="0.3" footer="0.3"/>
  <pageSetup paperSize="9" fitToHeight="0" orientation="landscape" horizontalDpi="1200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Harmonogram zadań</vt:lpstr>
      <vt:lpstr>Szczegóły zadań</vt:lpstr>
      <vt:lpstr>'Szczegóły zadań'!Obszar_wydruku</vt:lpstr>
      <vt:lpstr>'Harmonogram zadań'!Tytuły_wydruku</vt:lpstr>
      <vt:lpstr>'Szczegóły zadań'!Tytuły_wydruku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2017-12-29T03:43:44Z</dcterms:created>
  <dcterms:modified xsi:type="dcterms:W3CDTF">2018-04-17T08:29:52Z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2017-12-29T03:43:47.9399250Z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