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2F8B2EF-5952-4FA4-B814-9FAA5E39790E}" xr6:coauthVersionLast="43" xr6:coauthVersionMax="43" xr10:uidLastSave="{00000000-0000-0000-0000-000000000000}"/>
  <bookViews>
    <workbookView xWindow="-120" yWindow="-120" windowWidth="25050" windowHeight="16215" tabRatio="783" xr2:uid="{00000000-000D-0000-FFFF-FFFF00000000}"/>
  </bookViews>
  <sheets>
    <sheet name="Lista zajęć" sheetId="1" r:id="rId1"/>
    <sheet name="Terminy" sheetId="2" r:id="rId2"/>
    <sheet name="Harmonogram tygodnia" sheetId="7" r:id="rId3"/>
    <sheet name="Kalendarz semestru" sheetId="3" r:id="rId4"/>
  </sheets>
  <definedNames>
    <definedName name="Dni_tygodnia">ClassListTable[DZIEŃ]</definedName>
    <definedName name="Harmonogram_koniec">'Kalendarz semestru'!$R$8</definedName>
    <definedName name="Harmonogram_początek">'Kalendarz semestru'!$R$6</definedName>
    <definedName name="Harmonogram_rok">'Kalendarz semestru'!$R$4</definedName>
    <definedName name="Harmonogram_semestr">'Kalendarz semestru'!$R$2</definedName>
    <definedName name="Lista_zajęć">ClassListTable[IDENTYFIKATOR KURSU]</definedName>
    <definedName name="_xlnm.Print_Area" localSheetId="2">'Harmonogram tygodnia'!$A$1:$E$9</definedName>
    <definedName name="_xlnm.Print_Area" localSheetId="3">'Kalendarz semestru'!$A$1:$R$17</definedName>
    <definedName name="_xlnm.Print_Area" localSheetId="0">'Lista zajęć'!$A$1:$K$9</definedName>
    <definedName name="_xlnm.Print_Area" localSheetId="1">Terminy!$A$1:$H$9</definedName>
    <definedName name="Obszar_wydruku_harmonogramu">OFFSET('Harmonogram tygodnia'!$B$2:$D488,,,COUNTA('Harmonogram tygodnia'!$D:$D))</definedName>
    <definedName name="_xlnm.Print_Titles" localSheetId="2">'Harmonogram tygodnia'!$2:$2</definedName>
    <definedName name="_xlnm.Print_Titles" localSheetId="0">'Lista zajęć'!$2:$2</definedName>
    <definedName name="_xlnm.Print_Titles" localSheetId="1">Terminy!$2:$2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10" i="3" l="1"/>
  <c r="M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C14" i="3" l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K16" i="3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<sst xmlns="http://schemas.openxmlformats.org/spreadsheetml/2006/main" count="121" uniqueCount="47">
  <si>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LISTA ZAJĘĆ</t>
  </si>
  <si>
    <t>IDENTYFIKATOR KURSU</t>
  </si>
  <si>
    <t>AK 120</t>
  </si>
  <si>
    <t>PK 121</t>
  </si>
  <si>
    <t>WP 111</t>
  </si>
  <si>
    <t>PP 101</t>
  </si>
  <si>
    <t>NAZWA</t>
  </si>
  <si>
    <t>Wstęp do aplikacji komputerowych</t>
  </si>
  <si>
    <t>Pisanie i kompozycja</t>
  </si>
  <si>
    <t>Wystąpienia publiczne</t>
  </si>
  <si>
    <t>Podstawy psychologii</t>
  </si>
  <si>
    <t>OSOBA PROWADZĄCA</t>
  </si>
  <si>
    <t>Osoba prowadząca 1</t>
  </si>
  <si>
    <t>Osoba prowadząca 2</t>
  </si>
  <si>
    <t>Osoba prowadząca 3</t>
  </si>
  <si>
    <t>Osoba prowadząca 4</t>
  </si>
  <si>
    <t>DZIEŃ</t>
  </si>
  <si>
    <t>Poniedziałek</t>
  </si>
  <si>
    <t>Środa</t>
  </si>
  <si>
    <t>Wtorek</t>
  </si>
  <si>
    <t>Czwartek</t>
  </si>
  <si>
    <t>Piątek</t>
  </si>
  <si>
    <t>ROK</t>
  </si>
  <si>
    <t>SEMESTR</t>
  </si>
  <si>
    <t>Wiosna</t>
  </si>
  <si>
    <t>GODZINA ROZPOCZĘCIA</t>
  </si>
  <si>
    <t>GODZINA ZAKOŃCZENIA</t>
  </si>
  <si>
    <t>CZAS TRWANIA</t>
  </si>
  <si>
    <t>TERMINY</t>
  </si>
  <si>
    <t>OPIS POZYCJI</t>
  </si>
  <si>
    <t>Test nr 1</t>
  </si>
  <si>
    <t>Zadanie nr 2</t>
  </si>
  <si>
    <t>Zadanie nr 3</t>
  </si>
  <si>
    <t>Prezentacja nr 1</t>
  </si>
  <si>
    <t>Praca</t>
  </si>
  <si>
    <t>DATA UKOŃCZENIA</t>
  </si>
  <si>
    <t>HARMONOGRAM TYGODNIA</t>
  </si>
  <si>
    <t>KALENDARZ SEMESTRU</t>
  </si>
  <si>
    <t>PN</t>
  </si>
  <si>
    <t>WT</t>
  </si>
  <si>
    <t>ŚR</t>
  </si>
  <si>
    <t>CZ</t>
  </si>
  <si>
    <t>PT</t>
  </si>
  <si>
    <t>SO</t>
  </si>
  <si>
    <t>N</t>
  </si>
  <si>
    <t>DATA ROZPOCZĘCIA</t>
  </si>
  <si>
    <t>DATA ZAKOŃCZENIA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</si>
</sst>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 applyBorder="1">
      <alignment vertical="center" wrapText="1"/>
    </xf>
    <xf numFmtId="0" fontId="0" fillId="0" borderId="0" xfId="0" applyNumberFormat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 wrapText="1"/>
    </xf>
    <xf numFmtId="0" fontId="0" fillId="0" borderId="0" xfId="0">
      <alignment vertical="center" wrapText="1"/>
    </xf>
    <xf numFmtId="168" fontId="0" fillId="0" borderId="0" xfId="0" applyNumberFormat="1" applyAlignment="1">
      <alignment horizontal="left" vertical="center"/>
    </xf>
    <xf numFmtId="14" fontId="6" fillId="0" borderId="0" xfId="12" applyNumberFormat="1" applyBorder="1">
      <alignment horizontal="left" vertical="center"/>
    </xf>
    <xf numFmtId="168" fontId="0" fillId="0" borderId="0" xfId="0" applyNumberFormat="1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Data" xfId="12" xr:uid="{00000000-0005-0000-0000-000004000000}"/>
    <cellStyle name="Dziesiętny" xfId="6" builtinId="3" customBuiltin="1"/>
    <cellStyle name="Dziesiętny [0]" xfId="7" builtinId="6" customBuiltin="1"/>
    <cellStyle name="Godzina" xfId="13" xr:uid="{00000000-0005-0000-0000-00000C000000}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Procentowy" xfId="10" builtinId="5" customBuiltin="1"/>
    <cellStyle name="Tytuł" xfId="1" builtinId="15" customBuiltin="1"/>
    <cellStyle name="Uwaga" xfId="11" builtinId="10" customBuiltin="1"/>
    <cellStyle name="Walutowy" xfId="8" builtinId="4" customBuiltin="1"/>
    <cellStyle name="Walutowy [0]" xfId="9" builtinId="7" customBuiltin="1"/>
  </cellStyles>
  <dxfs count="46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19" formatCode="dd/mm/yyyy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45"/>
      <tableStyleElement type="headerRow" dxfId="44"/>
      <tableStyleElement type="totalRow" dxfId="43"/>
      <tableStyleElement type="firstRowSubheading" dxfId="42"/>
      <tableStyleElement type="thirdRowSubheading" dxfId="41"/>
    </tableStyle>
    <tableStyle name="Przegląd semestru" pivot="0" count="3" xr9:uid="{00000000-0011-0000-FFFF-FFFF01000000}">
      <tableStyleElement type="wholeTable" dxfId="40"/>
      <tableStyleElement type="headerRow" dxfId="39"/>
      <tableStyleElement type="firstRowStripe" dxfId="38"/>
    </tableStyle>
    <tableStyle name="Przegląd semestru — tabela przestawna 2" table="0" count="2" xr9:uid="{00000000-0011-0000-FFFF-FFFF02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Prostokąt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LISTA ZAJĘĆ — PORADA: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pl" sz="1100" b="0" i="1">
              <a:ln>
                <a:noFill/>
              </a:ln>
              <a:solidFill>
                <a:schemeClr val="tx1"/>
              </a:solidFill>
            </a:rPr>
            <a:t>Wprowadź poszczególne zajęcia w tej tabeli. Czas trwania zajęć jest aktualizowany automatycznie.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Prostokąt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WPROWADZANIE DANYCH DOT. PRACY — PORADA: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pl" sz="1100" b="0" i="1">
              <a:ln>
                <a:noFill/>
              </a:ln>
              <a:solidFill>
                <a:schemeClr val="tx1"/>
              </a:solidFill>
            </a:rPr>
            <a:t>Wybierz identyfikator kursu.</a:t>
          </a:r>
          <a:r>
            <a:rPr lang="pl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pl" sz="1100" b="0" i="1">
              <a:ln>
                <a:noFill/>
              </a:ln>
              <a:solidFill>
                <a:schemeClr val="tx1"/>
              </a:solidFill>
            </a:rPr>
            <a:t>Nazwa kursu jest wypełniana automatycznie.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l" sz="1100" b="0" i="1">
              <a:ln>
                <a:noFill/>
              </a:ln>
              <a:solidFill>
                <a:schemeClr val="tx1"/>
              </a:solidFill>
            </a:rPr>
            <a:t>Po zaktualizowaniu arkusza Lista zajęć odśwież harmonogram tygodnia, aby wyświetlić te zmiany.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Prostokąt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HARMONOGRAM TYGODNIA — PORADA: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l" sz="1100" b="0" i="1">
              <a:ln>
                <a:noFill/>
              </a:ln>
              <a:solidFill>
                <a:schemeClr val="tx1"/>
              </a:solidFill>
            </a:rPr>
            <a:t>Aby zaktualizować harmonogram tygodnia, odśwież harmonogram.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Prostokąt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KALENDARZ SEMESTRU — PORADA: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l" sz="1100" b="0" i="1">
              <a:ln>
                <a:noFill/>
              </a:ln>
              <a:solidFill>
                <a:schemeClr val="tx1"/>
              </a:solidFill>
            </a:rPr>
            <a:t>Wprowadź wartości Rok, Data rozpoczęcia i Data zakończenia, aby wyświetlić czteromiesięczny harmonogram.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pl" sz="1100" b="0" i="1">
              <a:ln>
                <a:noFill/>
              </a:ln>
              <a:solidFill>
                <a:schemeClr val="tx1"/>
              </a:solidFill>
            </a:rPr>
            <a:t>Dni, które mają terminy, są wyświetlane w kolorze czerwonym.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8.478574537039" createdVersion="5" refreshedVersion="6" minRefreshableVersion="3" recordCount="7" xr:uid="{00000000-000A-0000-FFFF-FFFF00000000}">
  <cacheSource type="worksheet">
    <worksheetSource name="ClassListTable"/>
  </cacheSource>
  <cacheFields count="9">
    <cacheField name="IDENTYFIKATOR KURSU" numFmtId="0">
      <sharedItems/>
    </cacheField>
    <cacheField name="NAZWA" numFmtId="0">
      <sharedItems count="4">
        <s v="Wstęp do aplikacji komputerowych"/>
        <s v="Pisanie i kompozycja"/>
        <s v="Wystąpienia publiczne"/>
        <s v="Podstawy psychologii"/>
      </sharedItems>
    </cacheField>
    <cacheField name="OSOBA PROWADZĄCA" numFmtId="0">
      <sharedItems/>
    </cacheField>
    <cacheField name="DZIEŃ" numFmtId="0">
      <sharedItems count="5">
        <s v="Poniedziałek"/>
        <s v="Środa"/>
        <s v="Wtorek"/>
        <s v="Czwartek"/>
        <s v="Piątek"/>
      </sharedItems>
    </cacheField>
    <cacheField name="ROK" numFmtId="0">
      <sharedItems containsSemiMixedTypes="0" containsString="0" containsNumber="1" containsInteger="1" minValue="2019" maxValue="2019"/>
    </cacheField>
    <cacheField name="SEMESTR" numFmtId="0">
      <sharedItems/>
    </cacheField>
    <cacheField name="GODZINA ROZPOCZĘCIA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GODZINA ZAKOŃCZENIA" numFmtId="168">
      <sharedItems containsSemiMixedTypes="0" containsNonDate="0" containsDate="1" containsString="0" minDate="1899-12-30T11:00:00" maxDate="1899-12-30T15:30:00"/>
    </cacheField>
    <cacheField name="CZAS TRWANIA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K 120"/>
    <x v="0"/>
    <s v="Osoba prowadząca 1"/>
    <x v="0"/>
    <n v="2019"/>
    <s v="Wiosna"/>
    <x v="0"/>
    <d v="1899-12-30T15:30:00"/>
    <d v="1899-12-30T01:30:00"/>
  </r>
  <r>
    <s v="AK 120"/>
    <x v="0"/>
    <s v="Osoba prowadząca 1"/>
    <x v="1"/>
    <n v="2019"/>
    <s v="Wiosna"/>
    <x v="0"/>
    <d v="1899-12-30T15:30:00"/>
    <d v="1899-12-30T01:30:00"/>
  </r>
  <r>
    <s v="PK 121"/>
    <x v="1"/>
    <s v="Osoba prowadząca 2"/>
    <x v="2"/>
    <n v="2019"/>
    <s v="Wiosna"/>
    <x v="1"/>
    <d v="1899-12-30T11:30:00"/>
    <d v="1899-12-30T01:30:00"/>
  </r>
  <r>
    <s v="PK 121"/>
    <x v="1"/>
    <s v="Osoba prowadząca 2"/>
    <x v="3"/>
    <n v="2019"/>
    <s v="Wiosna"/>
    <x v="1"/>
    <d v="1899-12-30T11:30:00"/>
    <d v="1899-12-30T01:30:00"/>
  </r>
  <r>
    <s v="WP 111"/>
    <x v="2"/>
    <s v="Osoba prowadząca 3"/>
    <x v="0"/>
    <n v="2019"/>
    <s v="Wiosna"/>
    <x v="2"/>
    <d v="1899-12-30T12:00:00"/>
    <d v="1899-12-30T01:00:00"/>
  </r>
  <r>
    <s v="WP 111"/>
    <x v="2"/>
    <s v="Osoba prowadząca 3"/>
    <x v="1"/>
    <n v="2019"/>
    <s v="Wiosna"/>
    <x v="2"/>
    <d v="1899-12-30T12:00:00"/>
    <d v="1899-12-30T01:00:00"/>
  </r>
  <r>
    <s v="PP 101"/>
    <x v="3"/>
    <s v="Osoba prowadząca 4"/>
    <x v="4"/>
    <n v="2019"/>
    <s v="Wiosna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Harmonogram_tygodnia_raport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3"/>
    </i>
    <i r="1">
      <x v="2"/>
      <x v="2"/>
    </i>
    <i>
      <x v="1"/>
      <x/>
      <x/>
    </i>
    <i>
      <x v="2"/>
      <x v="1"/>
      <x v="3"/>
    </i>
    <i r="1">
      <x v="2"/>
      <x v="2"/>
    </i>
    <i>
      <x v="3"/>
      <x/>
      <x/>
    </i>
    <i>
      <x v="4"/>
      <x/>
      <x v="1"/>
    </i>
  </rowItems>
  <colItems count="1">
    <i/>
  </colItems>
  <pivotTableStyleInfo name="Przegląd semestru — tabela przestawn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zajęć i godzin rozpoczęcia dla każdego dnia tygodni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lassListTable" displayName="ClassListTable" ref="B2:J9" dataDxfId="35">
  <tableColumns count="9">
    <tableColumn id="1" xr3:uid="{00000000-0010-0000-0000-000001000000}" name="IDENTYFIKATOR KURSU" totalsRowLabel="Suma" dataDxfId="34" totalsRowDxfId="33"/>
    <tableColumn id="2" xr3:uid="{00000000-0010-0000-0000-000002000000}" name="NAZWA" dataDxfId="32" totalsRowDxfId="31"/>
    <tableColumn id="3" xr3:uid="{00000000-0010-0000-0000-000003000000}" name="OSOBA PROWADZĄCA" dataDxfId="30" totalsRowDxfId="29"/>
    <tableColumn id="4" xr3:uid="{00000000-0010-0000-0000-000004000000}" name="DZIEŃ" dataDxfId="28" totalsRowDxfId="27"/>
    <tableColumn id="5" xr3:uid="{00000000-0010-0000-0000-000005000000}" name="ROK" dataDxfId="26" totalsRowDxfId="25">
      <calculatedColumnFormula>YEAR(TODAY())</calculatedColumnFormula>
    </tableColumn>
    <tableColumn id="6" xr3:uid="{00000000-0010-0000-0000-000006000000}" name="SEMESTR" dataDxfId="24" totalsRowDxfId="23"/>
    <tableColumn id="7" xr3:uid="{00000000-0010-0000-0000-000007000000}" name="GODZINA ROZPOCZĘCIA" dataDxfId="22" totalsRowDxfId="21"/>
    <tableColumn id="8" xr3:uid="{00000000-0010-0000-0000-000008000000}" name="GODZINA ZAKOŃCZENIA" dataDxfId="20" totalsRowDxfId="19"/>
    <tableColumn id="9" xr3:uid="{00000000-0010-0000-0000-000009000000}" name="CZAS TRWANIA" totalsRowFunction="count" dataDxfId="18" totalsRowDxfId="17">
      <calculatedColumnFormula>IF(AND(ISNUMBER(ClassListTable[[#This Row],[GODZINA ZAKOŃCZENIA]]),ISNUMBER(ClassListTable[[#This Row],[GODZINA ROZPOCZĘCIA]])),ClassListTable[[#This Row],[GODZINA ZAKOŃCZENIA]]-ClassListTable[[#This Row],[GODZINA ROZPOCZĘCIA]],"")</calculatedColumnFormula>
    </tableColumn>
  </tableColumns>
  <tableStyleInfo name="Przegląd semestru" showFirstColumn="0" showLastColumn="0" showRowStripes="1" showColumnStripes="0"/>
  <extLst>
    <ext xmlns:x14="http://schemas.microsoft.com/office/spreadsheetml/2009/9/main" uri="{504A1905-F514-4f6f-8877-14C23A59335A}">
      <x14:table altTextSummary="Wprowadź identyfikator zajęcia, nazwę zajęcia, nazwisko osoby prowadzącej, dzień, rok, godzinę rozpoczęcia i zakończenia. Wybierz nazwę semestru w tej tabeli. Czas trwania jest obliczany automatycznie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aca" displayName="Praca" ref="B2:G9" dataDxfId="16">
  <autoFilter ref="B2:G9" xr:uid="{00000000-0009-0000-0100-000002000000}"/>
  <tableColumns count="6">
    <tableColumn id="1" xr3:uid="{00000000-0010-0000-0100-000001000000}" name="IDENTYFIKATOR KURSU" totalsRowLabel="Suma" dataDxfId="15" totalsRowDxfId="14"/>
    <tableColumn id="6" xr3:uid="{00000000-0010-0000-0100-000006000000}" name="NAZWA" dataDxfId="13" totalsRowDxfId="12">
      <calculatedColumnFormula>IFERROR(VLOOKUP(Praca[[#This Row],[IDENTYFIKATOR KURSU]],ClassListTable[],2,0),"")</calculatedColumnFormula>
    </tableColumn>
    <tableColumn id="2" xr3:uid="{00000000-0010-0000-0100-000002000000}" name="ROK" dataDxfId="11" totalsRowDxfId="10">
      <calculatedColumnFormula>YEAR(TODAY())</calculatedColumnFormula>
    </tableColumn>
    <tableColumn id="3" xr3:uid="{00000000-0010-0000-0100-000003000000}" name="SEMESTR" dataDxfId="9" totalsRowDxfId="8"/>
    <tableColumn id="4" xr3:uid="{00000000-0010-0000-0100-000004000000}" name="OPIS POZYCJI" dataDxfId="7" totalsRowDxfId="6"/>
    <tableColumn id="5" xr3:uid="{00000000-0010-0000-0100-000005000000}" name="DATA UKOŃCZENIA" totalsRowFunction="count" dataDxfId="5" totalsRowDxfId="4" dataCellStyle="Data"/>
  </tableColumns>
  <tableStyleInfo name="Przegląd semestru" showFirstColumn="0" showLastColumn="0" showRowStripes="1" showColumnStripes="0"/>
  <extLst>
    <ext xmlns:x14="http://schemas.microsoft.com/office/spreadsheetml/2009/9/main" uri="{504A1905-F514-4f6f-8877-14C23A59335A}">
      <x14:table altTextSummary="Wybierz identyfikator zajęcia i nazwę semestru, następnie w tabeli wpisz rok, opis przedmiotu i datę ukończenia. Nazwa jest automatycznie aktualizowana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21.875" bestFit="1" customWidth="1"/>
    <col min="3" max="3" width="35.375" customWidth="1"/>
    <col min="4" max="4" width="20.5" bestFit="1" customWidth="1"/>
    <col min="5" max="5" width="13.625" customWidth="1"/>
    <col min="6" max="6" width="9.875" customWidth="1"/>
    <col min="7" max="7" width="12.375" customWidth="1"/>
    <col min="8" max="8" width="22.125" bestFit="1" customWidth="1"/>
    <col min="9" max="9" width="22.25" bestFit="1" customWidth="1"/>
    <col min="10" max="10" width="14.375" bestFit="1" customWidth="1"/>
    <col min="11" max="11" width="3.5" customWidth="1"/>
    <col min="12" max="12" width="31.625" customWidth="1"/>
  </cols>
  <sheetData>
    <row r="1" spans="2:12" ht="50.25" customHeight="1" x14ac:dyDescent="0.55000000000000004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8" t="s">
        <v>25</v>
      </c>
      <c r="I2" s="28" t="s">
        <v>26</v>
      </c>
      <c r="J2" s="6" t="s">
        <v>27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24</v>
      </c>
      <c r="H3" s="32">
        <v>0.58333333333333337</v>
      </c>
      <c r="I3" s="32">
        <v>0.64583333333333337</v>
      </c>
      <c r="J3" s="11">
        <f>IF(AND(ISNUMBER(ClassListTable[[#This Row],[GODZINA ZAKOŃCZENIA]]),ISNUMBER(ClassListTable[[#This Row],[GODZINA ROZPOCZĘCIA]])),ClassListTable[[#This Row],[GODZINA ZAKOŃCZENIA]]-ClassListTable[[#This Row],[GODZINA ROZPOCZĘCIA]],"")</f>
        <v>6.25E-2</v>
      </c>
      <c r="L3" s="36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24</v>
      </c>
      <c r="H4" s="32">
        <v>0.58333333333333337</v>
      </c>
      <c r="I4" s="32">
        <v>0.64583333333333337</v>
      </c>
      <c r="J4" s="11">
        <f>IF(AND(ISNUMBER(ClassListTable[[#This Row],[GODZINA ZAKOŃCZENIA]]),ISNUMBER(ClassListTable[[#This Row],[GODZINA ROZPOCZĘCIA]])),ClassListTable[[#This Row],[GODZINA ZAKOŃCZENIA]]-ClassListTable[[#This Row],[GODZINA ROZPOCZĘCIA]],"")</f>
        <v>6.25E-2</v>
      </c>
      <c r="L4" s="36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24</v>
      </c>
      <c r="H5" s="32">
        <v>0.41666666666666669</v>
      </c>
      <c r="I5" s="32">
        <v>0.47916666666666669</v>
      </c>
      <c r="J5" s="11">
        <f>IF(AND(ISNUMBER(ClassListTable[[#This Row],[GODZINA ZAKOŃCZENIA]]),ISNUMBER(ClassListTable[[#This Row],[GODZINA ROZPOCZĘCIA]])),ClassListTable[[#This Row],[GODZINA ZAKOŃCZENIA]]-ClassListTable[[#This Row],[GODZINA ROZPOCZĘCIA]],"")</f>
        <v>6.25E-2</v>
      </c>
      <c r="L5" s="36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24</v>
      </c>
      <c r="H6" s="32">
        <v>0.41666666666666669</v>
      </c>
      <c r="I6" s="32">
        <v>0.47916666666666669</v>
      </c>
      <c r="J6" s="11">
        <f>IF(AND(ISNUMBER(ClassListTable[[#This Row],[GODZINA ZAKOŃCZENIA]]),ISNUMBER(ClassListTable[[#This Row],[GODZINA ROZPOCZĘCIA]])),ClassListTable[[#This Row],[GODZINA ZAKOŃCZENIA]]-ClassListTable[[#This Row],[GODZINA ROZPOCZĘCIA]],"")</f>
        <v>6.25E-2</v>
      </c>
      <c r="L6" s="36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24</v>
      </c>
      <c r="H7" s="32">
        <v>0.45833333333333331</v>
      </c>
      <c r="I7" s="32">
        <v>0.5</v>
      </c>
      <c r="J7" s="11">
        <f>IF(AND(ISNUMBER(ClassListTable[[#This Row],[GODZINA ZAKOŃCZENIA]]),ISNUMBER(ClassListTable[[#This Row],[GODZINA ROZPOCZĘCIA]])),ClassListTable[[#This Row],[GODZINA ZAKOŃCZENIA]]-ClassListTable[[#This Row],[GODZINA ROZPOCZĘCIA]],"")</f>
        <v>4.1666666666666685E-2</v>
      </c>
      <c r="L7" s="36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24</v>
      </c>
      <c r="H8" s="32">
        <v>0.45833333333333331</v>
      </c>
      <c r="I8" s="32">
        <v>0.5</v>
      </c>
      <c r="J8" s="11">
        <f>IF(AND(ISNUMBER(ClassListTable[[#This Row],[GODZINA ZAKOŃCZENIA]]),ISNUMBER(ClassListTable[[#This Row],[GODZINA ROZPOCZĘCIA]])),ClassListTable[[#This Row],[GODZINA ZAKOŃCZENIA]]-ClassListTable[[#This Row],[GODZINA ROZPOCZĘCIA]],"")</f>
        <v>4.1666666666666685E-2</v>
      </c>
      <c r="L8" s="36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24</v>
      </c>
      <c r="H9" s="32">
        <v>0.41666666666666669</v>
      </c>
      <c r="I9" s="32">
        <v>0.45833333333333331</v>
      </c>
      <c r="J9" s="11">
        <f>IF(AND(ISNUMBER(ClassListTable[[#This Row],[GODZINA ZAKOŃCZENIA]]),ISNUMBER(ClassListTable[[#This Row],[GODZINA ROZPOCZĘCIA]])),ClassListTable[[#This Row],[GODZINA ZAKOŃCZENIA]]-ClassListTable[[#This Row],[GODZINA ROZPOCZĘCIA]],"")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Ten arkusz pozwoli Ci na utworzenie listy zajęć. Wprowadź dane w tabeli Lista zajęć. Wprowadź terminy i tygodniowy harmonogram, kalendarz semestru w innych arkuszach. Porada znajduje się w komórce L3" sqref="A1" xr:uid="{00000000-0002-0000-0000-000000000000}"/>
    <dataValidation allowBlank="1" showInputMessage="1" showErrorMessage="1" prompt="W tej komórce znajduje się tytuł tego arkusza" sqref="B1:J1" xr:uid="{00000000-0002-0000-0000-000001000000}"/>
    <dataValidation allowBlank="1" showInputMessage="1" showErrorMessage="1" prompt="W tej kolumnie pod tym nagłówkiem wprowadź identyfikator zajęcia" sqref="B2" xr:uid="{00000000-0002-0000-0000-000002000000}"/>
    <dataValidation allowBlank="1" showInputMessage="1" showErrorMessage="1" prompt="W tej kolumnie pod tym nagłówkiem wprowadź nazwę zajęcia" sqref="C2" xr:uid="{00000000-0002-0000-0000-000003000000}"/>
    <dataValidation allowBlank="1" showInputMessage="1" showErrorMessage="1" prompt="W tej kolumnie pod tym nagłówkiem wprowadź nazwisko osoby prowadzącej" sqref="D2" xr:uid="{00000000-0002-0000-0000-000004000000}"/>
    <dataValidation allowBlank="1" showInputMessage="1" showErrorMessage="1" prompt="W tej kolumnie pod tym nagłówkiem wprowadź dzień" sqref="E2" xr:uid="{00000000-0002-0000-0000-000005000000}"/>
    <dataValidation allowBlank="1" showInputMessage="1" showErrorMessage="1" prompt="W tej kolumnie pod tym nagłówkiem wprowadź rok" sqref="F2" xr:uid="{00000000-0002-0000-0000-000006000000}"/>
    <dataValidation allowBlank="1" showInputMessage="1" showErrorMessage="1" prompt="W tej kolumnie pod tym nagłówkiem wybierz nazwę semestru. Naciśnij klawisze ALT+STRZAŁKA W DÓŁ, aby wyświetlić opcje, a następnie użyj klawiszy STRZAŁKA W DÓŁ i ENTER w celu dokonania wyboru" sqref="G2" xr:uid="{00000000-0002-0000-0000-000007000000}"/>
    <dataValidation allowBlank="1" showInputMessage="1" showErrorMessage="1" prompt="W tej kolumnie pod tym nagłówkiem wprowadź godzinę rozpoczęcia" sqref="H2" xr:uid="{00000000-0002-0000-0000-000008000000}"/>
    <dataValidation allowBlank="1" showInputMessage="1" showErrorMessage="1" prompt="W kolumnie pod tym nagłówkiem wprowadź godzinę zakończenia" sqref="I2" xr:uid="{00000000-0002-0000-0000-000009000000}"/>
    <dataValidation allowBlank="1" showInputMessage="1" showErrorMessage="1" prompt="W tej kolumnie pod tym nagłówkiem jest automatycznie obliczany czas trwania" sqref="J2" xr:uid="{00000000-0002-0000-0000-00000A000000}"/>
    <dataValidation type="list" errorStyle="warning" allowBlank="1" showInputMessage="1" showErrorMessage="1" error="Wybierz z listy nazwę semestru. Wybierz pozycję ANULUJ, naciśnij klawisze ALT+STRZAŁKA W DÓŁ, aby wyświetlić opcje, a następnie użyj klawiszy STRZAŁKA W DÓŁ i ENTER w celu dokonania wyboru" sqref="G3:G9" xr:uid="{00000000-0002-0000-0000-00000B000000}">
      <formula1>"Jesień,Zima,Wiosna,Lato"</formula1>
    </dataValidation>
    <dataValidation allowBlank="1" showInputMessage="1" showErrorMessage="1" prompt="PORADA LISTY ZAJĘĆ: _x000a__x000a_Wprowadź swoje indywidualne zajęcia w tej tabeli. Czas trwania zajęć zostanie automatycznie zaktualizowany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23.875" style="5" bestFit="1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20.125" style="5" bestFit="1" customWidth="1"/>
    <col min="8" max="8" width="3.5" customWidth="1"/>
    <col min="9" max="9" width="31.625" customWidth="1"/>
  </cols>
  <sheetData>
    <row r="1" spans="2:9" ht="50.25" customHeight="1" x14ac:dyDescent="0.55000000000000004">
      <c r="B1" s="35" t="s">
        <v>28</v>
      </c>
      <c r="C1" s="35"/>
      <c r="D1" s="35"/>
      <c r="E1" s="35"/>
      <c r="F1" s="35"/>
      <c r="G1" s="35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3">
      <c r="B3" s="10" t="s">
        <v>3</v>
      </c>
      <c r="C3" s="10" t="str">
        <f>IFERROR(VLOOKUP(Praca[[#This Row],[IDENTYFIKATOR KURSU]],ClassListTable[],2,0),"")</f>
        <v>Pisanie i kompozycja</v>
      </c>
      <c r="D3" s="10">
        <f ca="1">YEAR(TODAY())</f>
        <v>2019</v>
      </c>
      <c r="E3" s="10" t="s">
        <v>24</v>
      </c>
      <c r="F3" s="10" t="s">
        <v>30</v>
      </c>
      <c r="G3" s="33">
        <f ca="1">DATE(YEAR(TODAY()),1,15)</f>
        <v>43480</v>
      </c>
      <c r="I3" s="36"/>
    </row>
    <row r="4" spans="2:9" ht="30" customHeight="1" x14ac:dyDescent="0.3">
      <c r="B4" s="10" t="s">
        <v>2</v>
      </c>
      <c r="C4" s="10" t="str">
        <f>IFERROR(VLOOKUP(Praca[[#This Row],[IDENTYFIKATOR KURSU]],ClassListTable[],2,0),"")</f>
        <v>Wstęp do aplikacji komputerowych</v>
      </c>
      <c r="D4" s="10">
        <f t="shared" ref="D4:D9" ca="1" si="0">YEAR(TODAY())</f>
        <v>2019</v>
      </c>
      <c r="E4" s="10" t="s">
        <v>24</v>
      </c>
      <c r="F4" s="10" t="s">
        <v>31</v>
      </c>
      <c r="G4" s="33">
        <f ca="1">DATE(YEAR(TODAY()),2,4)</f>
        <v>43500</v>
      </c>
      <c r="I4" s="36"/>
    </row>
    <row r="5" spans="2:9" ht="30" customHeight="1" x14ac:dyDescent="0.3">
      <c r="B5" s="10" t="s">
        <v>3</v>
      </c>
      <c r="C5" s="10" t="str">
        <f>IFERROR(VLOOKUP(Praca[[#This Row],[IDENTYFIKATOR KURSU]],ClassListTable[],2,0),"")</f>
        <v>Pisanie i kompozycja</v>
      </c>
      <c r="D5" s="10">
        <f t="shared" ca="1" si="0"/>
        <v>2019</v>
      </c>
      <c r="E5" s="10" t="s">
        <v>24</v>
      </c>
      <c r="F5" s="10" t="s">
        <v>32</v>
      </c>
      <c r="G5" s="33">
        <f ca="1">DATE(YEAR(TODAY()),2,5)</f>
        <v>43501</v>
      </c>
      <c r="I5" s="36"/>
    </row>
    <row r="6" spans="2:9" ht="30" customHeight="1" x14ac:dyDescent="0.3">
      <c r="B6" s="10" t="s">
        <v>2</v>
      </c>
      <c r="C6" s="10" t="str">
        <f>IFERROR(VLOOKUP(Praca[[#This Row],[IDENTYFIKATOR KURSU]],ClassListTable[],2,0),"")</f>
        <v>Wstęp do aplikacji komputerowych</v>
      </c>
      <c r="D6" s="10">
        <f t="shared" ca="1" si="0"/>
        <v>2019</v>
      </c>
      <c r="E6" s="10" t="s">
        <v>24</v>
      </c>
      <c r="F6" s="10" t="s">
        <v>33</v>
      </c>
      <c r="G6" s="33">
        <f ca="1">DATE(YEAR(TODAY()),2,18)</f>
        <v>43514</v>
      </c>
      <c r="I6" s="36"/>
    </row>
    <row r="7" spans="2:9" ht="30" customHeight="1" x14ac:dyDescent="0.3">
      <c r="B7" s="10" t="s">
        <v>2</v>
      </c>
      <c r="C7" s="10" t="str">
        <f>IFERROR(VLOOKUP(Praca[[#This Row],[IDENTYFIKATOR KURSU]],ClassListTable[],2,0),"")</f>
        <v>Wstęp do aplikacji komputerowych</v>
      </c>
      <c r="D7" s="10">
        <f t="shared" ca="1" si="0"/>
        <v>2019</v>
      </c>
      <c r="E7" s="10" t="s">
        <v>24</v>
      </c>
      <c r="F7" s="10" t="s">
        <v>34</v>
      </c>
      <c r="G7" s="33">
        <f ca="1">DATE(YEAR(TODAY()),3,11)</f>
        <v>43535</v>
      </c>
      <c r="I7" s="36"/>
    </row>
    <row r="8" spans="2:9" ht="30" customHeight="1" x14ac:dyDescent="0.3">
      <c r="B8" s="10" t="s">
        <v>3</v>
      </c>
      <c r="C8" s="10" t="str">
        <f>IFERROR(VLOOKUP(Praca[[#This Row],[IDENTYFIKATOR KURSU]],ClassListTable[],2,0),"")</f>
        <v>Pisanie i kompozycja</v>
      </c>
      <c r="D8" s="10">
        <f t="shared" ca="1" si="0"/>
        <v>2019</v>
      </c>
      <c r="E8" s="10" t="s">
        <v>24</v>
      </c>
      <c r="F8" s="10" t="s">
        <v>31</v>
      </c>
      <c r="G8" s="33">
        <f ca="1">DATE(YEAR(TODAY()),3,17)</f>
        <v>43541</v>
      </c>
      <c r="I8" s="36"/>
    </row>
    <row r="9" spans="2:9" ht="30" customHeight="1" x14ac:dyDescent="0.3">
      <c r="B9" s="10" t="s">
        <v>3</v>
      </c>
      <c r="C9" s="10" t="str">
        <f>IFERROR(VLOOKUP(Praca[[#This Row],[IDENTYFIKATOR KURSU]],ClassListTable[],2,0),"")</f>
        <v>Pisanie i kompozycja</v>
      </c>
      <c r="D9" s="10">
        <f t="shared" ca="1" si="0"/>
        <v>2019</v>
      </c>
      <c r="E9" s="10" t="s">
        <v>24</v>
      </c>
      <c r="F9" s="10" t="s">
        <v>34</v>
      </c>
      <c r="G9" s="33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Wprowadź terminy w tabeli Praca w tym arkuszu. Porada znajduje się w komórce I3_x000a_" sqref="A1" xr:uid="{00000000-0002-0000-0100-000001000000}"/>
    <dataValidation allowBlank="1" showInputMessage="1" showErrorMessage="1" prompt="W tej komórce znajduje się tytuł tego arkusza" sqref="B1:G1" xr:uid="{00000000-0002-0000-0100-000002000000}"/>
    <dataValidation allowBlank="1" showInputMessage="1" showErrorMessage="1" prompt="W tej kolumnie pod tym nagłówkiem wybierz identyfikator zajęcia. Naciśnij klawisze ALT+STRZAŁKA W DÓŁ, aby uzyskać opcje, a następnie klawisze STRZAŁKA W DÓŁ i ENTER w celu dokonania wyboru" sqref="B2" xr:uid="{00000000-0002-0000-0100-000003000000}"/>
    <dataValidation allowBlank="1" showInputMessage="1" showErrorMessage="1" prompt="Nazwa zajęcia jest aktualizowana automatycznie w tej kolumnie pod tym nagłówkiem" sqref="C2" xr:uid="{00000000-0002-0000-0100-000004000000}"/>
    <dataValidation allowBlank="1" showInputMessage="1" showErrorMessage="1" prompt="W tej kolumnie pod tym nagłówkiem wprowadź rok" sqref="D2" xr:uid="{00000000-0002-0000-0100-000005000000}"/>
    <dataValidation allowBlank="1" showInputMessage="1" showErrorMessage="1" prompt="W tej kolumnie pod tym nagłówkiem wybierz nazwę semestru. Naciśnij klawisze ALT+STRZAŁKA W DÓŁ, aby wyświetlić opcje, a następnie użyj klawiszy STRZAŁKA W DÓŁ i ENTER w celu dokonania wyboru" sqref="E2" xr:uid="{00000000-0002-0000-0100-000006000000}"/>
    <dataValidation allowBlank="1" showInputMessage="1" showErrorMessage="1" prompt="W tej kolumnie pod tym nagłówkiem wprowadź opis pozycji" sqref="F2" xr:uid="{00000000-0002-0000-0100-000007000000}"/>
    <dataValidation allowBlank="1" showInputMessage="1" showErrorMessage="1" prompt="W tej kolumnie pod tym nagłówkiem wprowadź datę ukończenia" sqref="G2" xr:uid="{00000000-0002-0000-0100-000008000000}"/>
    <dataValidation type="list" errorStyle="warning" allowBlank="1" showInputMessage="1" showErrorMessage="1" error="Wybierz identyfikator zajęcia z listy. Wybierz pozycję ANULUJ, naciśnij klawisze ALT+STRZAŁKA W DÓŁ, aby wyświetlić opcje, a następnie użyj klawiszy STRZAŁKA W DÓŁ i ENTER w celu dokonania wyboru" sqref="B3:B9" xr:uid="{00000000-0002-0000-0100-000009000000}">
      <formula1>Lista_zajęć</formula1>
    </dataValidation>
    <dataValidation type="list" errorStyle="warning" allowBlank="1" showInputMessage="1" showErrorMessage="1" error="Wybierz z listy nazwę semestru. Wybierz pozycję ANULUJ, naciśnij klawisze ALT+STRZAŁKA W DÓŁ, aby wyświetlić opcje, a następnie użyj klawiszy STRZAŁKA W DÓŁ i ENTER w celu dokonania wyboru" sqref="E3:E9" xr:uid="{00000000-0002-0000-0100-00000A000000}">
      <formula1>"Jesień,Zima,Wiosna,Lato"</formula1>
    </dataValidation>
    <dataValidation allowBlank="1" showInputMessage="1" showErrorMessage="1" prompt="WPROWADZANIE DANYCH DOT. PRACY — PORADA: _x000a__x000a_Wybierz ID kursu. Nazwa kursu jest wypełniana automatycznie. _x000a__x000a_Po aktualizacji arkusza listy zajęć, odśwież harmonogram tygodniowy, aby zobaczyć te zmiany.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27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5" t="s">
        <v>36</v>
      </c>
      <c r="C1" s="35"/>
      <c r="D1" s="35"/>
    </row>
    <row r="2" spans="2:6" ht="33" x14ac:dyDescent="0.3">
      <c r="B2" s="12" t="s">
        <v>16</v>
      </c>
      <c r="C2" s="12" t="s">
        <v>25</v>
      </c>
      <c r="D2" s="12" t="s">
        <v>6</v>
      </c>
    </row>
    <row r="3" spans="2:6" ht="30" customHeight="1" x14ac:dyDescent="0.3">
      <c r="B3" s="31" t="s">
        <v>17</v>
      </c>
      <c r="C3" s="34">
        <v>0.45833333333333331</v>
      </c>
      <c r="D3" s="31" t="s">
        <v>9</v>
      </c>
      <c r="F3" s="36"/>
    </row>
    <row r="4" spans="2:6" ht="30" customHeight="1" x14ac:dyDescent="0.3">
      <c r="C4" s="34">
        <v>0.58333333333333337</v>
      </c>
      <c r="D4" s="31" t="s">
        <v>7</v>
      </c>
      <c r="F4" s="36"/>
    </row>
    <row r="5" spans="2:6" ht="30" customHeight="1" x14ac:dyDescent="0.3">
      <c r="B5" s="31" t="s">
        <v>19</v>
      </c>
      <c r="C5" s="34">
        <v>0.41666666666666669</v>
      </c>
      <c r="D5" s="31" t="s">
        <v>8</v>
      </c>
      <c r="F5" s="36"/>
    </row>
    <row r="6" spans="2:6" ht="30" customHeight="1" x14ac:dyDescent="0.3">
      <c r="B6" s="31" t="s">
        <v>18</v>
      </c>
      <c r="C6" s="34">
        <v>0.45833333333333331</v>
      </c>
      <c r="D6" s="31" t="s">
        <v>9</v>
      </c>
      <c r="F6" s="36"/>
    </row>
    <row r="7" spans="2:6" ht="30" customHeight="1" x14ac:dyDescent="0.3">
      <c r="C7" s="34">
        <v>0.58333333333333337</v>
      </c>
      <c r="D7" s="31" t="s">
        <v>7</v>
      </c>
      <c r="F7" s="36"/>
    </row>
    <row r="8" spans="2:6" ht="30" customHeight="1" x14ac:dyDescent="0.3">
      <c r="B8" s="31" t="s">
        <v>20</v>
      </c>
      <c r="C8" s="34">
        <v>0.41666666666666669</v>
      </c>
      <c r="D8" s="31" t="s">
        <v>8</v>
      </c>
      <c r="F8" s="36"/>
    </row>
    <row r="9" spans="2:6" ht="30" customHeight="1" x14ac:dyDescent="0.3">
      <c r="B9" s="31" t="s">
        <v>21</v>
      </c>
      <c r="C9" s="34">
        <v>0.41666666666666669</v>
      </c>
      <c r="D9" s="31" t="s">
        <v>10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W tym arkuszu utworzysz harmonogram tygodniowy. Tabela przestawna zaczynająca się w komórce B2 jest automatycznie aktualizowana w tym arkuszu." sqref="A1" xr:uid="{00000000-0002-0000-0200-000000000000}"/>
    <dataValidation allowBlank="1" showInputMessage="1" showErrorMessage="1" prompt="W tej komórce znajduje się tytuł tego arkusza" sqref="B1:D1" xr:uid="{00000000-0002-0000-0200-000001000000}"/>
    <dataValidation allowBlank="1" showInputMessage="1" showErrorMessage="1" prompt="HARMONOGRAM TYGODNIA — PORADA:_x000a__x000a_Aby zaktualizować harmonogram tygodniowy, odśwież harmonogram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3"/>
  <cols>
    <col min="1" max="1" width="3.5" style="22" customWidth="1"/>
    <col min="2" max="8" width="7.625" style="22" customWidth="1"/>
    <col min="9" max="9" width="2.625" style="22" customWidth="1"/>
    <col min="10" max="16" width="7.625" style="22" customWidth="1"/>
    <col min="17" max="17" width="1.625" style="22" customWidth="1"/>
    <col min="18" max="18" width="19.125" style="22" bestFit="1" customWidth="1"/>
    <col min="19" max="19" width="31.625" style="22" customWidth="1"/>
    <col min="20" max="16384" width="9" style="22"/>
  </cols>
  <sheetData>
    <row r="1" spans="1:19" ht="50.25" customHeight="1" x14ac:dyDescent="0.55000000000000004">
      <c r="A1"/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/>
      <c r="R1"/>
    </row>
    <row r="2" spans="1:19" ht="29.25" customHeight="1" x14ac:dyDescent="0.3">
      <c r="A2"/>
      <c r="B2" s="39" t="str">
        <f ca="1">UPPER(TEXT(Harmonogram_początek,"MMMM"))</f>
        <v>STYCZEŃ</v>
      </c>
      <c r="C2" s="39"/>
      <c r="D2" s="30">
        <f ca="1">DAY(DATE(YEAR(Harmonogram_początek),MONTH(Harmonogram_początek)+1,1)-1)</f>
        <v>31</v>
      </c>
      <c r="E2" s="30">
        <f ca="1">WEEKDAY(DATE(YEAR(Harmonogram_początek),MONTH(Harmonogram_początek),1),2)</f>
        <v>2</v>
      </c>
      <c r="F2" s="1"/>
      <c r="G2" s="1"/>
      <c r="H2" s="1"/>
      <c r="I2"/>
      <c r="J2" s="39" t="str">
        <f ca="1">UPPER(TEXT(DATE(Harmonogram_rok,MONTH(Harmonogram_początek)+1,1),"MMMM"))</f>
        <v>LUTY</v>
      </c>
      <c r="K2" s="39"/>
      <c r="L2" s="29">
        <f ca="1">DAY(DATE(YEAR(Harmonogram_początek),MONTH(Harmonogram_początek)+2,1)-1)</f>
        <v>28</v>
      </c>
      <c r="M2" s="29">
        <f ca="1">WEEKDAY(DATE(YEAR(Harmonogram_początek),MONTH(Harmonogram_początek)+1,1),2)</f>
        <v>5</v>
      </c>
      <c r="N2" s="1"/>
      <c r="O2" s="1"/>
      <c r="P2" s="1"/>
      <c r="Q2"/>
      <c r="R2" s="1"/>
    </row>
    <row r="3" spans="1:19" ht="29.25" customHeight="1" x14ac:dyDescent="0.3">
      <c r="A3"/>
      <c r="B3" s="7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9" t="s">
        <v>44</v>
      </c>
      <c r="I3"/>
      <c r="J3" s="7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43</v>
      </c>
      <c r="P3" s="9" t="s">
        <v>44</v>
      </c>
      <c r="Q3"/>
      <c r="R3" s="2" t="s">
        <v>22</v>
      </c>
    </row>
    <row r="4" spans="1:19" ht="29.25" customHeight="1" x14ac:dyDescent="0.3">
      <c r="A4"/>
      <c r="B4" s="13" t="str">
        <f ca="1">IF($E$2=COLUMN(A$2),1,IF(A4&gt;0,A4+1,""))</f>
        <v/>
      </c>
      <c r="C4" s="14">
        <f t="shared" ref="C4:H4" ca="1" si="0">IF($E$2=COLUMN(B$2),1,IF(AND(B4&gt;0,B4&lt;&gt;""),B4+1,""))</f>
        <v>1</v>
      </c>
      <c r="D4" s="14">
        <f t="shared" ca="1" si="0"/>
        <v>2</v>
      </c>
      <c r="E4" s="14">
        <f t="shared" ca="1" si="0"/>
        <v>3</v>
      </c>
      <c r="F4" s="14">
        <f t="shared" ca="1" si="0"/>
        <v>4</v>
      </c>
      <c r="G4" s="14">
        <f t="shared" ca="1" si="0"/>
        <v>5</v>
      </c>
      <c r="H4" s="15">
        <f t="shared" ca="1" si="0"/>
        <v>6</v>
      </c>
      <c r="I4"/>
      <c r="J4" s="13" t="str">
        <f ca="1">IF(M$2=COLUMN(A$2),1,IF(I4&gt;0,I4+1,""))</f>
        <v/>
      </c>
      <c r="K4" s="14" t="str">
        <f ca="1">IF(M$2=COLUMN(B$2),1,IF(AND(J4&gt;0,J4&lt;&gt;""),J4+1,""))</f>
        <v/>
      </c>
      <c r="L4" s="14" t="str">
        <f ca="1">IF(M$2=COLUMN(C$2),1,IF(AND(K4&gt;0,K4&lt;&gt;""),K4+1,""))</f>
        <v/>
      </c>
      <c r="M4" s="14" t="str">
        <f ca="1">IF(M$2=COLUMN(D$2),1,IF(AND(L4&gt;0,L4&lt;&gt;""),L4+1,""))</f>
        <v/>
      </c>
      <c r="N4" s="14">
        <f ca="1">IF(M$2=COLUMN(E$2),1,IF(AND(M4&gt;0,M4&lt;&gt;""),M4+1,""))</f>
        <v>1</v>
      </c>
      <c r="O4" s="14">
        <f ca="1">IF(M$2=COLUMN(F$2),1,IF(AND(N4&gt;0,N4&lt;&gt;""),N4+1,""))</f>
        <v>2</v>
      </c>
      <c r="P4" s="15">
        <f ca="1">IF(M$2=COLUMN(G$2),1,IF(AND(O4&gt;0,O4&lt;&gt;""),O4+1,""))</f>
        <v>3</v>
      </c>
      <c r="Q4"/>
      <c r="R4" s="3">
        <f ca="1">YEAR(TODAY())</f>
        <v>2019</v>
      </c>
      <c r="S4" s="37"/>
    </row>
    <row r="5" spans="1:19" ht="29.25" customHeight="1" x14ac:dyDescent="0.3">
      <c r="A5"/>
      <c r="B5" s="16">
        <f ca="1">H4+1</f>
        <v>7</v>
      </c>
      <c r="C5" s="17">
        <f ca="1">B5+1</f>
        <v>8</v>
      </c>
      <c r="D5" s="17">
        <f t="shared" ref="D5:H5" ca="1" si="1">C5+1</f>
        <v>9</v>
      </c>
      <c r="E5" s="17">
        <f t="shared" ca="1" si="1"/>
        <v>10</v>
      </c>
      <c r="F5" s="17">
        <f t="shared" ca="1" si="1"/>
        <v>11</v>
      </c>
      <c r="G5" s="17">
        <f t="shared" ca="1" si="1"/>
        <v>12</v>
      </c>
      <c r="H5" s="18">
        <f t="shared" ca="1" si="1"/>
        <v>13</v>
      </c>
      <c r="I5"/>
      <c r="J5" s="16">
        <f ca="1">P4+1</f>
        <v>4</v>
      </c>
      <c r="K5" s="17">
        <f t="shared" ref="K5:P7" ca="1" si="2">J5+1</f>
        <v>5</v>
      </c>
      <c r="L5" s="17">
        <f t="shared" ca="1" si="2"/>
        <v>6</v>
      </c>
      <c r="M5" s="17">
        <f t="shared" ca="1" si="2"/>
        <v>7</v>
      </c>
      <c r="N5" s="17">
        <f t="shared" ca="1" si="2"/>
        <v>8</v>
      </c>
      <c r="O5" s="17">
        <f t="shared" ca="1" si="2"/>
        <v>9</v>
      </c>
      <c r="P5" s="18">
        <f t="shared" ca="1" si="2"/>
        <v>10</v>
      </c>
      <c r="Q5"/>
      <c r="R5" s="2" t="s">
        <v>45</v>
      </c>
      <c r="S5" s="37"/>
    </row>
    <row r="6" spans="1:19" ht="29.25" customHeight="1" x14ac:dyDescent="0.3">
      <c r="A6"/>
      <c r="B6" s="16">
        <f t="shared" ref="B6:B7" ca="1" si="3">H5+1</f>
        <v>14</v>
      </c>
      <c r="C6" s="17">
        <f t="shared" ref="C6:H6" ca="1" si="4">B6+1</f>
        <v>15</v>
      </c>
      <c r="D6" s="17">
        <f t="shared" ca="1" si="4"/>
        <v>16</v>
      </c>
      <c r="E6" s="17">
        <f t="shared" ca="1" si="4"/>
        <v>17</v>
      </c>
      <c r="F6" s="17">
        <f t="shared" ca="1" si="4"/>
        <v>18</v>
      </c>
      <c r="G6" s="17">
        <f t="shared" ca="1" si="4"/>
        <v>19</v>
      </c>
      <c r="H6" s="18">
        <f t="shared" ca="1" si="4"/>
        <v>20</v>
      </c>
      <c r="I6"/>
      <c r="J6" s="16">
        <f ca="1">P5+1</f>
        <v>11</v>
      </c>
      <c r="K6" s="17">
        <f t="shared" ca="1" si="2"/>
        <v>12</v>
      </c>
      <c r="L6" s="17">
        <f t="shared" ca="1" si="2"/>
        <v>13</v>
      </c>
      <c r="M6" s="17">
        <f t="shared" ca="1" si="2"/>
        <v>14</v>
      </c>
      <c r="N6" s="17">
        <f t="shared" ca="1" si="2"/>
        <v>15</v>
      </c>
      <c r="O6" s="17">
        <f t="shared" ca="1" si="2"/>
        <v>16</v>
      </c>
      <c r="P6" s="18">
        <f t="shared" ca="1" si="2"/>
        <v>17</v>
      </c>
      <c r="Q6"/>
      <c r="R6" s="4">
        <f ca="1">DATE(YEAR(TODAY()),1,6)</f>
        <v>43471</v>
      </c>
      <c r="S6" s="37"/>
    </row>
    <row r="7" spans="1:19" ht="29.25" customHeight="1" x14ac:dyDescent="0.3">
      <c r="A7"/>
      <c r="B7" s="16">
        <f t="shared" ca="1" si="3"/>
        <v>21</v>
      </c>
      <c r="C7" s="17">
        <f t="shared" ref="C7:H7" ca="1" si="5">B7+1</f>
        <v>22</v>
      </c>
      <c r="D7" s="17">
        <f t="shared" ca="1" si="5"/>
        <v>23</v>
      </c>
      <c r="E7" s="17">
        <f t="shared" ca="1" si="5"/>
        <v>24</v>
      </c>
      <c r="F7" s="17">
        <f t="shared" ca="1" si="5"/>
        <v>25</v>
      </c>
      <c r="G7" s="17">
        <f t="shared" ca="1" si="5"/>
        <v>26</v>
      </c>
      <c r="H7" s="18">
        <f t="shared" ca="1" si="5"/>
        <v>27</v>
      </c>
      <c r="I7"/>
      <c r="J7" s="16">
        <f ca="1">P6+1</f>
        <v>18</v>
      </c>
      <c r="K7" s="17">
        <f t="shared" ca="1" si="2"/>
        <v>19</v>
      </c>
      <c r="L7" s="17">
        <f t="shared" ca="1" si="2"/>
        <v>20</v>
      </c>
      <c r="M7" s="17">
        <f t="shared" ca="1" si="2"/>
        <v>21</v>
      </c>
      <c r="N7" s="17">
        <f t="shared" ca="1" si="2"/>
        <v>22</v>
      </c>
      <c r="O7" s="17">
        <f t="shared" ca="1" si="2"/>
        <v>23</v>
      </c>
      <c r="P7" s="18">
        <f t="shared" ca="1" si="2"/>
        <v>24</v>
      </c>
      <c r="Q7"/>
      <c r="R7" s="2" t="s">
        <v>46</v>
      </c>
      <c r="S7" s="37"/>
    </row>
    <row r="8" spans="1:19" ht="29.25" customHeight="1" x14ac:dyDescent="0.3">
      <c r="A8"/>
      <c r="B8" s="16">
        <f ca="1">IFERROR(IF(H7+1&gt;$D$2,"",H7+1),"")</f>
        <v>28</v>
      </c>
      <c r="C8" s="17">
        <f t="shared" ref="C8:H9" ca="1" si="6">IFERROR(IF(B8+1&gt;$D$2,"",B8+1),"")</f>
        <v>29</v>
      </c>
      <c r="D8" s="17">
        <f t="shared" ca="1" si="6"/>
        <v>30</v>
      </c>
      <c r="E8" s="17">
        <f t="shared" ca="1" si="6"/>
        <v>31</v>
      </c>
      <c r="F8" s="17" t="str">
        <f t="shared" ca="1" si="6"/>
        <v/>
      </c>
      <c r="G8" s="17" t="str">
        <f t="shared" ca="1" si="6"/>
        <v/>
      </c>
      <c r="H8" s="18" t="str">
        <f t="shared" ca="1" si="6"/>
        <v/>
      </c>
      <c r="I8"/>
      <c r="J8" s="16">
        <f ca="1">IFERROR(IF(P7+1&gt;L$2,"",P7+1),"")</f>
        <v>25</v>
      </c>
      <c r="K8" s="17">
        <f ca="1">IFERROR(IF(J8+1&gt;L$2,"",J8+1),"")</f>
        <v>26</v>
      </c>
      <c r="L8" s="17">
        <f ca="1">IFERROR(IF(K8+1&gt;L$2,"",K8+1),"")</f>
        <v>27</v>
      </c>
      <c r="M8" s="17">
        <f ca="1">IFERROR(IF(L8+1&gt;L$2,"",L8+1),"")</f>
        <v>28</v>
      </c>
      <c r="N8" s="17" t="str">
        <f ca="1">IFERROR(IF(M8+1&gt;L$2,"",M8+1),"")</f>
        <v/>
      </c>
      <c r="O8" s="17" t="str">
        <f ca="1">IFERROR(IF(N8+1&gt;L$2,"",N8+1),"")</f>
        <v/>
      </c>
      <c r="P8" s="18" t="str">
        <f ca="1">IFERROR(IF(O8+1&gt;L$2,"",O8+1),"")</f>
        <v/>
      </c>
      <c r="Q8"/>
      <c r="R8" s="4">
        <f ca="1">DATE(YEAR(TODAY()),4,25)</f>
        <v>43580</v>
      </c>
      <c r="S8" s="37"/>
    </row>
    <row r="9" spans="1:19" ht="29.25" customHeight="1" x14ac:dyDescent="0.3">
      <c r="A9"/>
      <c r="B9" s="19" t="str">
        <f ca="1">IFERROR(IF(H8+1&gt;$D$2,"",H8+1),"")</f>
        <v/>
      </c>
      <c r="C9" s="20" t="str">
        <f t="shared" ca="1" si="6"/>
        <v/>
      </c>
      <c r="D9" s="20" t="str">
        <f t="shared" ca="1" si="6"/>
        <v/>
      </c>
      <c r="E9" s="20" t="str">
        <f t="shared" ca="1" si="6"/>
        <v/>
      </c>
      <c r="F9" s="20" t="str">
        <f t="shared" ca="1" si="6"/>
        <v/>
      </c>
      <c r="G9" s="20" t="str">
        <f t="shared" ca="1" si="6"/>
        <v/>
      </c>
      <c r="H9" s="21" t="str">
        <f t="shared" ca="1" si="6"/>
        <v/>
      </c>
      <c r="I9"/>
      <c r="J9" s="19" t="str">
        <f ca="1">IFERROR(IF(P8+1&gt;L$2,"",P8+1),"")</f>
        <v/>
      </c>
      <c r="K9" s="20" t="str">
        <f ca="1">IFERROR(IF(J9+1&gt;L$2,"",J9+1),"")</f>
        <v/>
      </c>
      <c r="L9" s="20" t="str">
        <f ca="1">IFERROR(IF(K9+1&gt;L$2,"",K9+1),"")</f>
        <v/>
      </c>
      <c r="M9" s="20" t="str">
        <f ca="1">IFERROR(IF(L9+1&gt;L$2,"",L9+1),"")</f>
        <v/>
      </c>
      <c r="N9" s="20" t="str">
        <f ca="1">IFERROR(IF(M9+1&gt;L$2,"",M9+1),"")</f>
        <v/>
      </c>
      <c r="O9" s="20" t="str">
        <f ca="1">IFERROR(IF(N9+1&gt;L$2,"",N9+1),"")</f>
        <v/>
      </c>
      <c r="P9" s="21" t="str">
        <f ca="1">IFERROR(IF(O9+1&gt;L$2,"",O9+1),"")</f>
        <v/>
      </c>
      <c r="Q9"/>
      <c r="R9"/>
      <c r="S9" s="37"/>
    </row>
    <row r="10" spans="1:19" ht="29.25" customHeight="1" x14ac:dyDescent="0.3">
      <c r="A10"/>
      <c r="B10" s="40" t="str">
        <f ca="1">UPPER(TEXT(DATE(Harmonogram_rok,MONTH(Harmonogram_początek)+2,1),"MMMM"))</f>
        <v>MARZEC</v>
      </c>
      <c r="C10" s="40"/>
      <c r="D10" s="29">
        <f ca="1">DAY(DATE(YEAR(Harmonogram_początek),MONTH(Harmonogram_początek)+3,1)-1)</f>
        <v>31</v>
      </c>
      <c r="E10" s="29">
        <f ca="1">WEEKDAY(DATE(YEAR(Harmonogram_początek),MONTH(Harmonogram_początek)+2,1),2)</f>
        <v>5</v>
      </c>
      <c r="F10" s="23"/>
      <c r="G10" s="1"/>
      <c r="H10" s="1"/>
      <c r="I10"/>
      <c r="J10" s="40" t="str">
        <f ca="1">UPPER(TEXT(DATE(Harmonogram_rok,MONTH(Harmonogram_początek)+3,1),"MMMM"))</f>
        <v>KWIECIEŃ</v>
      </c>
      <c r="K10" s="40"/>
      <c r="L10" s="26">
        <f ca="1">DAY(DATE(YEAR(Harmonogram_początek),MONTH(Harmonogram_początek)+4,1)-1)</f>
        <v>30</v>
      </c>
      <c r="M10" s="26">
        <f ca="1">WEEKDAY(DATE(YEAR(Harmonogram_początek),MONTH(Harmonogram_początek)+3,1),2)</f>
        <v>1</v>
      </c>
      <c r="N10" s="1"/>
      <c r="O10" s="1"/>
      <c r="P10" s="1"/>
      <c r="Q10"/>
      <c r="R10"/>
    </row>
    <row r="11" spans="1:19" ht="29.25" customHeight="1" x14ac:dyDescent="0.3">
      <c r="A11"/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9" t="s">
        <v>44</v>
      </c>
      <c r="I11"/>
      <c r="J11" s="7" t="s">
        <v>38</v>
      </c>
      <c r="K11" s="8" t="s">
        <v>39</v>
      </c>
      <c r="L11" s="8" t="s">
        <v>40</v>
      </c>
      <c r="M11" s="8" t="s">
        <v>41</v>
      </c>
      <c r="N11" s="8" t="s">
        <v>42</v>
      </c>
      <c r="O11" s="8" t="s">
        <v>43</v>
      </c>
      <c r="P11" s="9" t="s">
        <v>44</v>
      </c>
      <c r="Q11"/>
      <c r="R11"/>
    </row>
    <row r="12" spans="1:19" ht="29.25" customHeight="1" x14ac:dyDescent="0.3">
      <c r="A12"/>
      <c r="B12" s="13" t="str">
        <f ca="1">IF($E$10=COLUMN(A$2),1,IF(A12&gt;0,A12+1,""))</f>
        <v/>
      </c>
      <c r="C12" s="14" t="str">
        <f ca="1">IF($E$10=COLUMN(B$2),1,IF(AND(B12&gt;0,B12&lt;&gt;""),B12+1,""))</f>
        <v/>
      </c>
      <c r="D12" s="14" t="str">
        <f t="shared" ref="D12:H12" ca="1" si="7">IF($E$10=COLUMN(C$2),1,IF(AND(C12&gt;0,C12&lt;&gt;""),C12+1,""))</f>
        <v/>
      </c>
      <c r="E12" s="14" t="str">
        <f t="shared" ca="1" si="7"/>
        <v/>
      </c>
      <c r="F12" s="14">
        <f t="shared" ca="1" si="7"/>
        <v>1</v>
      </c>
      <c r="G12" s="14">
        <f t="shared" ca="1" si="7"/>
        <v>2</v>
      </c>
      <c r="H12" s="24">
        <f t="shared" ca="1" si="7"/>
        <v>3</v>
      </c>
      <c r="I12" s="25"/>
      <c r="J12" s="13">
        <f ca="1">IF($M$10=COLUMN(A$2),1,IF(I12&gt;0,I12+1,""))</f>
        <v>1</v>
      </c>
      <c r="K12" s="14">
        <f ca="1">IF($M$10=COLUMN(B$2),1,IF(AND(J12&gt;0,J12&lt;&gt;""),J12+1,""))</f>
        <v>2</v>
      </c>
      <c r="L12" s="14">
        <f t="shared" ref="L12:P12" ca="1" si="8">IF($M$10=COLUMN(C$2),1,IF(AND(K12&gt;0,K12&lt;&gt;""),K12+1,""))</f>
        <v>3</v>
      </c>
      <c r="M12" s="14">
        <f t="shared" ca="1" si="8"/>
        <v>4</v>
      </c>
      <c r="N12" s="14">
        <f t="shared" ca="1" si="8"/>
        <v>5</v>
      </c>
      <c r="O12" s="14">
        <f t="shared" ca="1" si="8"/>
        <v>6</v>
      </c>
      <c r="P12" s="15">
        <f t="shared" ca="1" si="8"/>
        <v>7</v>
      </c>
      <c r="Q12"/>
      <c r="R12"/>
    </row>
    <row r="13" spans="1:19" ht="29.25" customHeight="1" x14ac:dyDescent="0.3">
      <c r="A13"/>
      <c r="B13" s="16">
        <f ca="1">H12+1</f>
        <v>4</v>
      </c>
      <c r="C13" s="17">
        <f ca="1">B13+1</f>
        <v>5</v>
      </c>
      <c r="D13" s="17">
        <f t="shared" ref="D13:H13" ca="1" si="9">C13+1</f>
        <v>6</v>
      </c>
      <c r="E13" s="17">
        <f t="shared" ca="1" si="9"/>
        <v>7</v>
      </c>
      <c r="F13" s="17">
        <f t="shared" ca="1" si="9"/>
        <v>8</v>
      </c>
      <c r="G13" s="17">
        <f t="shared" ca="1" si="9"/>
        <v>9</v>
      </c>
      <c r="H13" s="18">
        <f t="shared" ca="1" si="9"/>
        <v>10</v>
      </c>
      <c r="I13"/>
      <c r="J13" s="16">
        <f ca="1">P12+1</f>
        <v>8</v>
      </c>
      <c r="K13" s="17">
        <f ca="1">J13+1</f>
        <v>9</v>
      </c>
      <c r="L13" s="17">
        <f t="shared" ref="L13:P13" ca="1" si="10">K13+1</f>
        <v>10</v>
      </c>
      <c r="M13" s="17">
        <f t="shared" ca="1" si="10"/>
        <v>11</v>
      </c>
      <c r="N13" s="17">
        <f t="shared" ca="1" si="10"/>
        <v>12</v>
      </c>
      <c r="O13" s="17">
        <f t="shared" ca="1" si="10"/>
        <v>13</v>
      </c>
      <c r="P13" s="18">
        <f t="shared" ca="1" si="10"/>
        <v>14</v>
      </c>
      <c r="Q13"/>
      <c r="R13"/>
    </row>
    <row r="14" spans="1:19" ht="29.25" customHeight="1" x14ac:dyDescent="0.3">
      <c r="A14"/>
      <c r="B14" s="16">
        <f t="shared" ref="B14:B15" ca="1" si="11">H13+1</f>
        <v>11</v>
      </c>
      <c r="C14" s="17">
        <f t="shared" ref="C14:H14" ca="1" si="12">B14+1</f>
        <v>12</v>
      </c>
      <c r="D14" s="17">
        <f t="shared" ca="1" si="12"/>
        <v>13</v>
      </c>
      <c r="E14" s="17">
        <f t="shared" ca="1" si="12"/>
        <v>14</v>
      </c>
      <c r="F14" s="17">
        <f t="shared" ca="1" si="12"/>
        <v>15</v>
      </c>
      <c r="G14" s="17">
        <f t="shared" ca="1" si="12"/>
        <v>16</v>
      </c>
      <c r="H14" s="18">
        <f t="shared" ca="1" si="12"/>
        <v>17</v>
      </c>
      <c r="I14"/>
      <c r="J14" s="16">
        <f t="shared" ref="J14:J15" ca="1" si="13">P13+1</f>
        <v>15</v>
      </c>
      <c r="K14" s="17">
        <f t="shared" ref="K14:P14" ca="1" si="14">J14+1</f>
        <v>16</v>
      </c>
      <c r="L14" s="17">
        <f t="shared" ca="1" si="14"/>
        <v>17</v>
      </c>
      <c r="M14" s="17">
        <f t="shared" ca="1" si="14"/>
        <v>18</v>
      </c>
      <c r="N14" s="17">
        <f t="shared" ca="1" si="14"/>
        <v>19</v>
      </c>
      <c r="O14" s="17">
        <f t="shared" ca="1" si="14"/>
        <v>20</v>
      </c>
      <c r="P14" s="18">
        <f t="shared" ca="1" si="14"/>
        <v>21</v>
      </c>
      <c r="Q14"/>
      <c r="R14"/>
    </row>
    <row r="15" spans="1:19" ht="29.25" customHeight="1" x14ac:dyDescent="0.3">
      <c r="A15"/>
      <c r="B15" s="16">
        <f t="shared" ca="1" si="11"/>
        <v>18</v>
      </c>
      <c r="C15" s="17">
        <f t="shared" ref="C15:H15" ca="1" si="15">B15+1</f>
        <v>19</v>
      </c>
      <c r="D15" s="17">
        <f t="shared" ca="1" si="15"/>
        <v>20</v>
      </c>
      <c r="E15" s="17">
        <f t="shared" ca="1" si="15"/>
        <v>21</v>
      </c>
      <c r="F15" s="17">
        <f t="shared" ca="1" si="15"/>
        <v>22</v>
      </c>
      <c r="G15" s="17">
        <f t="shared" ca="1" si="15"/>
        <v>23</v>
      </c>
      <c r="H15" s="18">
        <f t="shared" ca="1" si="15"/>
        <v>24</v>
      </c>
      <c r="I15"/>
      <c r="J15" s="16">
        <f t="shared" ca="1" si="13"/>
        <v>22</v>
      </c>
      <c r="K15" s="17">
        <f t="shared" ref="K15:P15" ca="1" si="16">J15+1</f>
        <v>23</v>
      </c>
      <c r="L15" s="17">
        <f t="shared" ca="1" si="16"/>
        <v>24</v>
      </c>
      <c r="M15" s="17">
        <f t="shared" ca="1" si="16"/>
        <v>25</v>
      </c>
      <c r="N15" s="17">
        <f t="shared" ca="1" si="16"/>
        <v>26</v>
      </c>
      <c r="O15" s="17">
        <f t="shared" ca="1" si="16"/>
        <v>27</v>
      </c>
      <c r="P15" s="18">
        <f t="shared" ca="1" si="16"/>
        <v>28</v>
      </c>
      <c r="Q15"/>
      <c r="R15"/>
    </row>
    <row r="16" spans="1:19" ht="29.25" customHeight="1" x14ac:dyDescent="0.3">
      <c r="A16"/>
      <c r="B16" s="16">
        <f ca="1">IFERROR(IF(H15+1&gt;$D$10,"",H15+1),"")</f>
        <v>25</v>
      </c>
      <c r="C16" s="17">
        <f ca="1">IFERROR(IF(B16+1&gt;$D$10,"",B16+1),"")</f>
        <v>26</v>
      </c>
      <c r="D16" s="17">
        <f t="shared" ref="D16:H16" ca="1" si="17">IFERROR(IF(C16+1&gt;$D$10,"",C16+1),"")</f>
        <v>27</v>
      </c>
      <c r="E16" s="17">
        <f t="shared" ca="1" si="17"/>
        <v>28</v>
      </c>
      <c r="F16" s="17">
        <f t="shared" ca="1" si="17"/>
        <v>29</v>
      </c>
      <c r="G16" s="17">
        <f t="shared" ca="1" si="17"/>
        <v>30</v>
      </c>
      <c r="H16" s="18">
        <f t="shared" ca="1" si="17"/>
        <v>31</v>
      </c>
      <c r="I16"/>
      <c r="J16" s="16">
        <f ca="1">IFERROR(IF(P15+1&gt;$L$10,"",P15+1),"")</f>
        <v>29</v>
      </c>
      <c r="K16" s="17">
        <f ca="1">IFERROR(IF(J16+1&gt;$L$10,"",J16+1),"")</f>
        <v>30</v>
      </c>
      <c r="L16" s="17" t="str">
        <f t="shared" ref="L16:P16" ca="1" si="18">IFERROR(IF(K16+1&gt;$L$10,"",K16+1),"")</f>
        <v/>
      </c>
      <c r="M16" s="17" t="str">
        <f t="shared" ca="1" si="18"/>
        <v/>
      </c>
      <c r="N16" s="17" t="str">
        <f t="shared" ca="1" si="18"/>
        <v/>
      </c>
      <c r="O16" s="17" t="str">
        <f t="shared" ca="1" si="18"/>
        <v/>
      </c>
      <c r="P16" s="18" t="str">
        <f t="shared" ca="1" si="18"/>
        <v/>
      </c>
      <c r="Q16"/>
      <c r="R16"/>
    </row>
    <row r="17" spans="1:18" ht="29.25" customHeight="1" x14ac:dyDescent="0.3">
      <c r="A17"/>
      <c r="B17" s="19" t="str">
        <f ca="1">IFERROR(IF(H16+1&gt;$D$10,"",H16+1),"")</f>
        <v/>
      </c>
      <c r="C17" s="20" t="str">
        <f ca="1">IFERROR(IF(B17+1&gt;$D$10,"",B17+1),"")</f>
        <v/>
      </c>
      <c r="D17" s="20" t="str">
        <f t="shared" ref="D17:H17" ca="1" si="19">IFERROR(IF(C17+1&gt;$D$10,"",C17+1),"")</f>
        <v/>
      </c>
      <c r="E17" s="20" t="str">
        <f t="shared" ca="1" si="19"/>
        <v/>
      </c>
      <c r="F17" s="20" t="str">
        <f t="shared" ca="1" si="19"/>
        <v/>
      </c>
      <c r="G17" s="20" t="str">
        <f t="shared" ca="1" si="19"/>
        <v/>
      </c>
      <c r="H17" s="21" t="str">
        <f t="shared" ca="1" si="19"/>
        <v/>
      </c>
      <c r="I17"/>
      <c r="J17" s="19" t="str">
        <f ca="1">IFERROR(IF(P16+1&gt;$L$10,"",P16+1),"")</f>
        <v/>
      </c>
      <c r="K17" s="20" t="str">
        <f ca="1">IFERROR(IF(J17+1&gt;$L$10,"",J17+1),"")</f>
        <v/>
      </c>
      <c r="L17" s="20" t="str">
        <f t="shared" ref="L17:P17" ca="1" si="20">IFERROR(IF(K17+1&gt;$L$10,"",K17+1),"")</f>
        <v/>
      </c>
      <c r="M17" s="20" t="str">
        <f t="shared" ca="1" si="20"/>
        <v/>
      </c>
      <c r="N17" s="20" t="str">
        <f t="shared" ca="1" si="20"/>
        <v/>
      </c>
      <c r="O17" s="20" t="str">
        <f t="shared" ca="1" si="20"/>
        <v/>
      </c>
      <c r="P17" s="21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Utwórz kalendarz semestralny w tym arkuszu. Wprowadź rok w komórce R4, datę rozpoczęcia w komórce R6 i datę zakończenia w komórce R8. Kalendarz czteromiesięczny jest automatycznie aktualizowany." sqref="A1" xr:uid="{00000000-0002-0000-0300-000000000000}"/>
    <dataValidation allowBlank="1" showInputMessage="1" showErrorMessage="1" prompt="W komórce poniżej wprowadź rok" sqref="R3" xr:uid="{00000000-0002-0000-0300-000001000000}"/>
    <dataValidation allowBlank="1" showInputMessage="1" showErrorMessage="1" prompt="W tej komórce wprowadź rok" sqref="R4" xr:uid="{00000000-0002-0000-0300-000002000000}"/>
    <dataValidation allowBlank="1" showInputMessage="1" showErrorMessage="1" prompt="W komórce poniżej wprowadź datę rozpoczęcia" sqref="R5" xr:uid="{00000000-0002-0000-0300-000003000000}"/>
    <dataValidation allowBlank="1" showInputMessage="1" showErrorMessage="1" prompt="W tej komórce wprowadź datę rozpoczęcia" sqref="R6" xr:uid="{00000000-0002-0000-0300-000004000000}"/>
    <dataValidation allowBlank="1" showInputMessage="1" showErrorMessage="1" prompt="W komórce poniżej wprowadź datę zakończenia" sqref="R7" xr:uid="{00000000-0002-0000-0300-000005000000}"/>
    <dataValidation allowBlank="1" showInputMessage="1" showErrorMessage="1" prompt="W tej komórce wprowadź datę zakończenia" sqref="R8" xr:uid="{00000000-0002-0000-0300-000006000000}"/>
    <dataValidation allowBlank="1" showInputMessage="1" showErrorMessage="1" prompt="Kalendarz na ten miesiąc znajduje się w komórkach od B3 do H9, poniżej. Następny miesiąc jest w komórkach od J3 do P9. Trzeci miesiąc jest w komórkach od B11 do H17. Czwarty miesiąc jest w komórkach od J11 do P17." sqref="B2:C2" xr:uid="{00000000-0002-0000-0300-000007000000}"/>
    <dataValidation allowBlank="1" showInputMessage="1" showErrorMessage="1" prompt="Komórki od B3 do H3 zawierają nazwy dni tygodnia dla powyższego miesiąca. Ta komórka zawiera początkowy dzień tygodnia." sqref="B3 J3 B11 J11" xr:uid="{00000000-0002-0000-0300-000008000000}"/>
    <dataValidation allowBlank="1" showInputMessage="1" showErrorMessage="1" prompt="Dni kalendarzowe dla miesiąca są automatycznie aktualizowane w komórkach B4 do H9. Daty z terminami zostaną podświetlone kolorem RGB R=222 G=56 B=0." sqref="B4" xr:uid="{00000000-0002-0000-0300-000009000000}"/>
    <dataValidation allowBlank="1" showInputMessage="1" showErrorMessage="1" prompt="Kalendarz na ten miesiąc znajduje się w komórkach poniżej. Komórki od J3 do P3 zawierają nazwy dni tygodnia dla tego kalendarza." sqref="J2:K2" xr:uid="{00000000-0002-0000-0300-00000A000000}"/>
    <dataValidation allowBlank="1" showInputMessage="1" showErrorMessage="1" prompt="Dni kalendarzowe dla miesiąca są automatycznie aktualizowane w komórkach J4 do P9. Daty z terminami zostaną podświetlone kolorem RGB R=222 G=56 B=0." sqref="J4" xr:uid="{00000000-0002-0000-0300-00000C000000}"/>
    <dataValidation allowBlank="1" showInputMessage="1" showErrorMessage="1" prompt="Kalendarz na ten miesiąc znajduje się w komórkach poniżej. Komórki od B11 do H11 zawierają nazwy dni tygodnia dla tego kalendarza." sqref="B10:C10" xr:uid="{00000000-0002-0000-0300-00000D000000}"/>
    <dataValidation allowBlank="1" showInputMessage="1" showErrorMessage="1" prompt="Dni kalendarzowe dla miesiąca są automatycznie aktualizowane w komórkach B12 do H17. Daty z terminami zostaną podświetlone kolorem RGB R=222 G=56 B=0." sqref="B12" xr:uid="{00000000-0002-0000-0300-00000E000000}"/>
    <dataValidation allowBlank="1" showInputMessage="1" showErrorMessage="1" prompt="Kalendarz na ten miesiąc znajduje się w komórkach poniżej. Komórki od J11 do P11 zawierają nazwy dni tygodnia dla tego kalendarza_x000a_" sqref="J10:K10" xr:uid="{00000000-0002-0000-0300-00000F000000}"/>
    <dataValidation allowBlank="1" showInputMessage="1" showErrorMessage="1" prompt="Dni kalendarzowe dla miesiąca są automatycznie aktualizowane w komórkach J12 do P17. Daty z terminami zostaną podświetlone kolorem RGB R=222 G=56 B=0." sqref="J12" xr:uid="{00000000-0002-0000-0300-000010000000}"/>
    <dataValidation allowBlank="1" showInputMessage="1" showErrorMessage="1" prompt="KALENDARZ SEMESTRU — PORADA:_x000a__x000a_Wprowadź rok, datę rozpoczęcia i datę zakończenia, aby wyświetlić czteromiesięczny harmonogram._x000a__x000a_Dni, w których są ustawione terminy wyświetlane są w kolorze R=222, G=56, B=0." sqref="S4:S9" xr:uid="{00000000-0002-0000-0300-000011000000}"/>
    <dataValidation allowBlank="1" showInputMessage="1" showErrorMessage="1" prompt="Formuła generowania konkretnych dni w miesiącu znajduje się w tej komórce. Nie usuwaj tej zawartości." sqref="D2 L2 D10 L10" xr:uid="{00000000-0002-0000-0300-000012000000}"/>
    <dataValidation allowBlank="1" showInputMessage="1" showErrorMessage="1" prompt="Formuła generowania konkretnych tygodni znajduje się w tej komórce. Nie usuwaj tej zawartości." sqref="E2 M2 E10 M10" xr:uid="{00000000-0002-0000-0300-000013000000}"/>
    <dataValidation allowBlank="1" showInputMessage="1" showErrorMessage="1" prompt="Tytuł tego arkusza znajduje się w tej komórce. W komórkach poniżej znajduje się czteromiesięczny kalendarz. Porada znajduje się w komórce S4.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(B12&lt;&gt;"")*(DATEVALUE(B12&amp;"-"&amp;$B$10&amp;"-"&amp;$R$4)&gt;=$R$6)*(DATEVALUE(B12&amp;"-"&amp;$B$10&amp;"-"&amp;$R$4)&lt;=$R$8)*(MATCH(DATEVALUE(B12&amp;"-"&amp;$B$10&amp;"-"&amp;$R$4),Terminy!$G:$G,0)&gt;0)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(J12&lt;&gt;"")*(DATEVALUE(J12&amp;"-"&amp;$J$10&amp;"-"&amp;$R$4)&gt;=$R$6)*(DATEVALUE(J12&amp;"-"&amp;$J$10&amp;"-"&amp;$R$4)&lt;=$R$8)*(MATCH(DATEVALUE(J12&amp;"-"&amp;$J$10&amp;"-"&amp;$R$4),Terminy!$G:$G,0)&gt;0)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(B4&lt;&gt;"")*(DATEVALUE(B4&amp;"-"&amp;$B$2&amp;"-"&amp;$R$4)&gt;=$R$6)*(DATEVALUE(B4&amp;"-"&amp;$B$2&amp;"-"&amp;$R$4)&lt;=$R$8)*(MATCH(DATEVALUE(B4&amp;"-"&amp;$B$2&amp;"-"&amp;$R$4),Terminy!$G:$G,0))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(J4&lt;&gt;"")*(DATEVALUE(J4&amp;"-"&amp;$J$2&amp;"-"&amp;$R$4)&gt;=$R$6)*(DATEVALUE(J4&amp;"-"&amp;$J$2&amp;"-"&amp;$R$4)&lt;=$R$8)*(MATCH(DATEVALUE(J4&amp;"-"&amp;$J$2&amp;"-"&amp;$R$4),Terminy!$G:$G,0)&gt;0)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13</vt:i4>
      </vt:variant>
    </vt:vector>
  </HeadingPairs>
  <TitlesOfParts>
    <vt:vector size="17" baseType="lpstr">
      <vt:lpstr>Lista zajęć</vt:lpstr>
      <vt:lpstr>Terminy</vt:lpstr>
      <vt:lpstr>Harmonogram tygodnia</vt:lpstr>
      <vt:lpstr>Kalendarz semestru</vt:lpstr>
      <vt:lpstr>Dni_tygodnia</vt:lpstr>
      <vt:lpstr>Harmonogram_koniec</vt:lpstr>
      <vt:lpstr>Harmonogram_początek</vt:lpstr>
      <vt:lpstr>Harmonogram_rok</vt:lpstr>
      <vt:lpstr>Harmonogram_semestr</vt:lpstr>
      <vt:lpstr>Lista_zajęć</vt:lpstr>
      <vt:lpstr>'Harmonogram tygodnia'!Obszar_wydruku</vt:lpstr>
      <vt:lpstr>'Kalendarz semestru'!Obszar_wydruku</vt:lpstr>
      <vt:lpstr>'Lista zajęć'!Obszar_wydruku</vt:lpstr>
      <vt:lpstr>Terminy!Obszar_wydruku</vt:lpstr>
      <vt:lpstr>'Harmonogram tygodnia'!Tytuły_wydruku</vt:lpstr>
      <vt:lpstr>'Lista zajęć'!Tytuły_wydruku</vt:lpstr>
      <vt:lpstr>Terminy!Tytuły_wydruku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2019-07-19T07:21:25Z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