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ugfix\dutch\O15 Excel\Templates\target\"/>
    </mc:Choice>
  </mc:AlternateContent>
  <bookViews>
    <workbookView xWindow="0" yWindow="0" windowWidth="28800" windowHeight="14175"/>
  </bookViews>
  <sheets>
    <sheet name="Apparatuurinventaris" sheetId="1" r:id="rId1"/>
    <sheet name="Instellingen" sheetId="2" r:id="rId2"/>
  </sheets>
  <definedNames>
    <definedName name="lstItems">tblItems[ITEMS]</definedName>
    <definedName name="lstMedewerkers">tblMedewerkers[WERKNEMERS]</definedName>
    <definedName name="SegmentaçãoDeDados_TOEGEWEZEN_AAN">#N/A</definedName>
    <definedName name="wrdHSelectie">Apparatuurinventaris!$E$3</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29" i="1" l="1"/>
  <c r="F29" i="1" s="1"/>
  <c r="E23" i="1"/>
  <c r="F23" i="1" s="1"/>
  <c r="E31" i="1"/>
  <c r="F31" i="1" s="1"/>
  <c r="E30" i="1"/>
  <c r="F30" i="1" s="1"/>
  <c r="E26" i="1"/>
  <c r="F26" i="1" s="1"/>
  <c r="E14" i="1"/>
  <c r="F14" i="1" s="1"/>
  <c r="E19" i="1"/>
  <c r="F19" i="1" s="1"/>
  <c r="E15" i="1"/>
  <c r="F15" i="1" s="1"/>
  <c r="E9" i="1"/>
  <c r="F9" i="1" s="1"/>
  <c r="E11" i="1"/>
  <c r="F11" i="1" s="1"/>
  <c r="E6" i="1"/>
  <c r="F6" i="1" s="1"/>
  <c r="E12" i="1"/>
  <c r="F12" i="1" s="1"/>
  <c r="E35" i="1"/>
  <c r="F35" i="1" s="1"/>
  <c r="E34" i="1"/>
  <c r="F34" i="1" s="1"/>
  <c r="E33" i="1"/>
  <c r="F33" i="1" s="1"/>
  <c r="E32" i="1"/>
  <c r="F32" i="1" s="1"/>
  <c r="E28" i="1"/>
  <c r="F28" i="1" s="1"/>
  <c r="E27" i="1"/>
  <c r="F27" i="1" s="1"/>
  <c r="E25" i="1"/>
  <c r="F25" i="1" s="1"/>
  <c r="E24" i="1"/>
  <c r="F24" i="1" s="1"/>
  <c r="E22" i="1"/>
  <c r="F22" i="1" s="1"/>
  <c r="E21" i="1"/>
  <c r="F21" i="1" s="1"/>
  <c r="E20" i="1"/>
  <c r="F20" i="1" s="1"/>
  <c r="E18" i="1"/>
  <c r="F18" i="1" s="1"/>
  <c r="E17" i="1"/>
  <c r="F17" i="1" s="1"/>
  <c r="E16" i="1"/>
  <c r="F16" i="1" s="1"/>
  <c r="E13" i="1"/>
  <c r="F13" i="1" s="1"/>
  <c r="E10" i="1"/>
  <c r="F10" i="1" s="1"/>
  <c r="E8" i="1"/>
  <c r="F8" i="1" s="1"/>
  <c r="E7" i="1"/>
  <c r="F7" i="1" s="1"/>
</calcChain>
</file>

<file path=xl/sharedStrings.xml><?xml version="1.0" encoding="utf-8"?>
<sst xmlns="http://schemas.openxmlformats.org/spreadsheetml/2006/main" count="133" uniqueCount="73">
  <si>
    <t>ITEM0001</t>
  </si>
  <si>
    <t>ITEM0002</t>
  </si>
  <si>
    <t>ITEM0003</t>
  </si>
  <si>
    <t>ITEM0004</t>
  </si>
  <si>
    <t>ITEM0005</t>
  </si>
  <si>
    <t>ITEM0006</t>
  </si>
  <si>
    <t>ITEM0007</t>
  </si>
  <si>
    <t>ITEM0008</t>
  </si>
  <si>
    <t>ITEM0009</t>
  </si>
  <si>
    <t>ITEM0010</t>
  </si>
  <si>
    <t>ITEM0011</t>
  </si>
  <si>
    <t>ITEM0012</t>
  </si>
  <si>
    <t>ITEM0013</t>
  </si>
  <si>
    <t>ITEM0014</t>
  </si>
  <si>
    <t>ITEM0015</t>
  </si>
  <si>
    <t>ITEM0016</t>
  </si>
  <si>
    <t>ITEM0017</t>
  </si>
  <si>
    <t>ITEM0018</t>
  </si>
  <si>
    <t>ITEM0019</t>
  </si>
  <si>
    <t>ITEM0020</t>
  </si>
  <si>
    <t>ITEM0021</t>
  </si>
  <si>
    <t>ITEM0022</t>
  </si>
  <si>
    <t>ITEM0023</t>
  </si>
  <si>
    <t>ITEM0024</t>
  </si>
  <si>
    <t>ITEM0025</t>
  </si>
  <si>
    <t>ITEM0026</t>
  </si>
  <si>
    <t>ITEM0027</t>
  </si>
  <si>
    <t>ITEM0028</t>
  </si>
  <si>
    <t>ITEM0029</t>
  </si>
  <si>
    <t>ITEM0030</t>
  </si>
  <si>
    <t>ITEMNAAM</t>
  </si>
  <si>
    <t>APPARATUUR-ID</t>
  </si>
  <si>
    <t>UITGIFTEDATUM</t>
  </si>
  <si>
    <t>LEEFTIJD VAN ITEM</t>
  </si>
  <si>
    <t>WERKNEMERS</t>
  </si>
  <si>
    <t>ITEMS</t>
  </si>
  <si>
    <t>stoel</t>
  </si>
  <si>
    <t>laserprinter</t>
  </si>
  <si>
    <t>scanner</t>
  </si>
  <si>
    <t>tafel</t>
  </si>
  <si>
    <t>extra monitor</t>
  </si>
  <si>
    <t>briefpapier</t>
  </si>
  <si>
    <t>stofdoek (1 set)</t>
  </si>
  <si>
    <t>laptopcomputer</t>
  </si>
  <si>
    <t>desktopcomputer</t>
  </si>
  <si>
    <t>inkjetprinter</t>
  </si>
  <si>
    <t>markeerstiften (3 pakken)</t>
  </si>
  <si>
    <t>USB-station</t>
  </si>
  <si>
    <t>kopieermachine</t>
  </si>
  <si>
    <t>Werknemer 1</t>
  </si>
  <si>
    <t>Werknemer 2</t>
  </si>
  <si>
    <t>Werknemer 3</t>
  </si>
  <si>
    <t>Werknemer 4</t>
  </si>
  <si>
    <t>Werknemer 5</t>
  </si>
  <si>
    <t>Werknemer 6</t>
  </si>
  <si>
    <t>Werknemer 7</t>
  </si>
  <si>
    <t>Werknemer 8</t>
  </si>
  <si>
    <t>Werknemer 9</t>
  </si>
  <si>
    <t>Werknemer 10</t>
  </si>
  <si>
    <t>Werknemer 11</t>
  </si>
  <si>
    <t>Werknemer 12</t>
  </si>
  <si>
    <t>Werknemer 13</t>
  </si>
  <si>
    <t>Werknemer 14</t>
  </si>
  <si>
    <t>Werknemer 15</t>
  </si>
  <si>
    <t>Werknemer 16</t>
  </si>
  <si>
    <t>Werknemer 17</t>
  </si>
  <si>
    <t>Werknemer 18</t>
  </si>
  <si>
    <t>Werknemer 19</t>
  </si>
  <si>
    <t>Werknemer 20</t>
  </si>
  <si>
    <t>Items markeren die ouder zijn dan:</t>
  </si>
  <si>
    <t>TOEGEWEZEN AAN</t>
  </si>
  <si>
    <t>whiteboard</t>
  </si>
  <si>
    <t>koffiezetapparaat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</si>
</sst>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
    <numFmt numFmtId="166" formatCode="0\ &quot;dagen&quot;"/>
  </numFmts>
  <fonts count="4" x14ac:knownFonts="1">
    <font>
      <sz val="11"/>
      <color theme="1"/>
      <name val="Calibri"/>
      <family val="2"/>
      <scheme val="minor"/>
    </font>
    <font>
      <sz val="11"/>
      <color theme="1" tint="0.499984740745262"/>
      <name val="Calibri"/>
      <family val="2"/>
      <scheme val="minor"/>
    </font>
    <font>
      <sz val="32"/>
      <color theme="4"/>
      <name val="Calibri"/>
      <family val="2"/>
      <scheme val="minor"/>
    </font>
    <font>
      <sz val="16"/>
      <color theme="1"/>
      <name val="Calibri"/>
      <family val="2"/>
      <scheme val="minor"/>
    </font>
  </fonts>
  <fills count="2">
    <fill>
      <patternFill patternType="none"/>
    </fill>
    <fill>
      <patternFill patternType="gray125"/>
    </fill>
  </fills>
  <borders count="2">
    <border>
      <left/>
      <right/>
      <top/>
      <bottom/>
      <diagonal/>
    </border>
    <border>
      <left/>
      <right/>
      <top/>
      <bottom style="thin">
        <color theme="4"/>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0" fillId="0" borderId="1" xfId="0" applyBorder="1" applyAlignment="1">
      <alignment vertical="top"/>
    </xf>
    <xf numFmtId="0" fontId="0" fillId="0" borderId="1" xfId="0" applyBorder="1" applyAlignment="1">
      <alignment horizontal="right"/>
    </xf>
    <xf numFmtId="0" fontId="0" fillId="0" borderId="0" xfId="0" applyFont="1" applyFill="1" applyBorder="1" applyAlignment="1">
      <alignment horizontal="left" indent="1"/>
    </xf>
    <xf numFmtId="14" fontId="0" fillId="0" borderId="0" xfId="0" applyNumberFormat="1" applyFont="1" applyFill="1" applyBorder="1" applyAlignment="1">
      <alignment horizontal="left" indent="1"/>
    </xf>
    <xf numFmtId="0" fontId="3" fillId="0" borderId="0" xfId="0" applyFont="1" applyFill="1" applyBorder="1" applyAlignment="1">
      <alignment horizontal="left" vertical="center" indent="1"/>
    </xf>
    <xf numFmtId="165" fontId="0" fillId="0" borderId="0" xfId="0" applyNumberFormat="1"/>
    <xf numFmtId="0" fontId="2" fillId="0" borderId="0" xfId="0" applyFont="1" applyAlignment="1">
      <alignment horizontal="left" vertical="center" wrapText="1"/>
    </xf>
    <xf numFmtId="0" fontId="1" fillId="0" borderId="0" xfId="0" applyFont="1" applyAlignment="1">
      <alignment horizontal="center" vertical="center"/>
    </xf>
    <xf numFmtId="166" fontId="0" fillId="0" borderId="0" xfId="0" applyNumberFormat="1" applyFont="1" applyFill="1" applyBorder="1" applyAlignment="1">
      <alignment horizontal="left" indent="1"/>
    </xf>
  </cellXfs>
  <cellStyles count="1">
    <cellStyle name="Standaard" xfId="0" builtinId="0"/>
  </cellStyles>
  <dxfs count="18">
    <dxf>
      <numFmt numFmtId="166" formatCode="0\ &quot;dagen&quot;"/>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font>
        <strike/>
        <outline/>
        <shadow/>
        <u val="none"/>
        <vertAlign val="baseline"/>
        <sz val="16"/>
        <name val="Calibri"/>
        <scheme val="minor"/>
      </font>
    </dxf>
    <dxf>
      <alignment horizontal="left" vertical="bottom" textRotation="0" wrapText="0" indent="1" justifyLastLine="0" shrinkToFit="0" readingOrder="0"/>
    </dxf>
    <dxf>
      <alignment horizontal="left" vertical="bottom" textRotation="0" wrapText="0" indent="1" justifyLastLine="0" shrinkToFit="0" readingOrder="0"/>
    </dxf>
    <dxf>
      <font>
        <strike/>
        <outline/>
        <shadow/>
        <u val="none"/>
        <vertAlign val="baseline"/>
        <sz val="16"/>
        <name val="Calibri"/>
        <scheme val="minor"/>
      </font>
    </dxf>
    <dxf>
      <alignment horizontal="left" vertical="bottom" textRotation="0" wrapText="0" indent="1" justifyLastLine="0" shrinkToFit="0" readingOrder="0"/>
    </dxf>
    <dxf>
      <alignment horizontal="left" vertical="bottom" textRotation="0" wrapText="0" indent="1" justifyLastLine="0" shrinkToFit="0" readingOrder="0"/>
    </dxf>
    <dxf>
      <font>
        <b/>
        <i/>
        <strike/>
        <condense/>
        <extend/>
        <outline/>
        <shadow/>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ont>
        <b/>
        <i/>
        <strike/>
        <condense/>
        <extend/>
        <outline/>
        <shadow/>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ont>
        <strike/>
        <outline/>
        <shadow/>
        <u val="none"/>
        <vertAlign val="baseline"/>
        <sz val="16"/>
        <color theme="1"/>
        <name val="Calibri"/>
        <scheme val="minor"/>
      </font>
    </dxf>
    <dxf>
      <fill>
        <patternFill>
          <bgColor theme="5" tint="0.749961851863155"/>
        </patternFill>
      </fill>
    </dxf>
    <dxf>
      <font>
        <b/>
        <i val="0"/>
        <sz val="16"/>
        <color theme="5" tint="-0.24994659260841701"/>
        <name val="Calibri"/>
        <scheme val="major"/>
      </font>
      <border diagonalUp="0" diagonalDown="0">
        <left/>
        <right/>
        <top/>
        <bottom/>
        <vertical/>
        <horizontal/>
      </border>
    </dxf>
    <dxf>
      <font>
        <color theme="1"/>
      </font>
      <border diagonalUp="0" diagonalDown="0">
        <left/>
        <right/>
        <top/>
        <bottom/>
        <vertical/>
        <horizontal/>
      </border>
    </dxf>
    <dxf>
      <font>
        <b/>
        <i val="0"/>
      </font>
    </dxf>
    <dxf>
      <font>
        <b/>
        <i val="0"/>
        <color theme="5" tint="-0.24994659260841701"/>
      </font>
      <fill>
        <patternFill patternType="none">
          <fgColor indexed="64"/>
          <bgColor auto="1"/>
        </patternFill>
      </fill>
      <border>
        <horizontal/>
      </border>
    </dxf>
    <dxf>
      <font>
        <b val="0"/>
        <i val="0"/>
        <color theme="3"/>
      </font>
      <fill>
        <patternFill>
          <bgColor theme="4" tint="0.79998168889431442"/>
        </patternFill>
      </fill>
      <border>
        <left/>
        <right style="thin">
          <color theme="3" tint="0.499984740745262"/>
        </right>
        <top/>
        <bottom/>
        <vertical style="thin">
          <color theme="3" tint="0.499984740745262"/>
        </vertical>
        <horizontal style="thin">
          <color theme="0"/>
        </horizontal>
      </border>
    </dxf>
  </dxfs>
  <tableStyles count="2" defaultTableStyle="Employee Equipment Inventory" defaultPivotStyle="PivotStyleLight16">
    <tableStyle name="Employee Equipment Inventory" pivot="0" count="3">
      <tableStyleElement type="wholeTable" dxfId="17"/>
      <tableStyleElement type="headerRow" dxfId="16"/>
      <tableStyleElement type="totalRow" dxfId="15"/>
    </tableStyle>
    <tableStyle name="Employee Equipment Inventory Slicer" pivot="0" table="0" count="10">
      <tableStyleElement type="wholeTable" dxfId="14"/>
      <tableStyleElement type="headerRow" dxfId="13"/>
    </tableStyle>
  </tableStyles>
  <extLst>
    <ext xmlns:x14="http://schemas.microsoft.com/office/spreadsheetml/2009/9/main" uri="{46F421CA-312F-682f-3DD2-61675219B42D}">
      <x14:dxfs count="8">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Employee Equipment Inventory Slicer">
        <x14:slicerStyle name="Employee Equipment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pparatuurinventaris!$E$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oneCellAnchor>
    <xdr:from>
      <xdr:col>4</xdr:col>
      <xdr:colOff>200658</xdr:colOff>
      <xdr:row>2</xdr:row>
      <xdr:rowOff>2140</xdr:rowOff>
    </xdr:from>
    <xdr:ext cx="1097280" cy="264560"/>
    <xdr:sp macro="" textlink="">
      <xdr:nvSpPr>
        <xdr:cNvPr id="10" name="Tekst van keuzerondje 1" descr="&quot;&quot;" title="No highlighting option"/>
        <xdr:cNvSpPr txBox="1"/>
      </xdr:nvSpPr>
      <xdr:spPr>
        <a:xfrm>
          <a:off x="5353683" y="59269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geen markering</a:t>
          </a:r>
        </a:p>
      </xdr:txBody>
    </xdr:sp>
    <xdr:clientData/>
  </xdr:oneCellAnchor>
  <xdr:oneCellAnchor>
    <xdr:from>
      <xdr:col>5</xdr:col>
      <xdr:colOff>388714</xdr:colOff>
      <xdr:row>2</xdr:row>
      <xdr:rowOff>11665</xdr:rowOff>
    </xdr:from>
    <xdr:ext cx="1097280" cy="264560"/>
    <xdr:sp macro="" textlink="">
      <xdr:nvSpPr>
        <xdr:cNvPr id="15" name="Tekst van keuzerondje 2" descr="&quot;&quot;" title="3 maanden option"/>
        <xdr:cNvSpPr txBox="1"/>
      </xdr:nvSpPr>
      <xdr:spPr>
        <a:xfrm>
          <a:off x="6818089" y="60221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3 maanden</a:t>
          </a:r>
        </a:p>
      </xdr:txBody>
    </xdr:sp>
    <xdr:clientData/>
  </xdr:oneCellAnchor>
  <xdr:oneCellAnchor>
    <xdr:from>
      <xdr:col>4</xdr:col>
      <xdr:colOff>200658</xdr:colOff>
      <xdr:row>2</xdr:row>
      <xdr:rowOff>192079</xdr:rowOff>
    </xdr:from>
    <xdr:ext cx="1097280" cy="264560"/>
    <xdr:sp macro="" textlink="">
      <xdr:nvSpPr>
        <xdr:cNvPr id="16" name="Tekst van keuzerondje 3" descr="&quot;&quot;" title="One month option"/>
        <xdr:cNvSpPr txBox="1"/>
      </xdr:nvSpPr>
      <xdr:spPr>
        <a:xfrm>
          <a:off x="5353683"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een maand</a:t>
          </a:r>
        </a:p>
      </xdr:txBody>
    </xdr:sp>
    <xdr:clientData/>
  </xdr:oneCellAnchor>
  <xdr:oneCellAnchor>
    <xdr:from>
      <xdr:col>5</xdr:col>
      <xdr:colOff>388714</xdr:colOff>
      <xdr:row>2</xdr:row>
      <xdr:rowOff>192079</xdr:rowOff>
    </xdr:from>
    <xdr:ext cx="1097280" cy="264560"/>
    <xdr:sp macro="" textlink="">
      <xdr:nvSpPr>
        <xdr:cNvPr id="17" name="Tekst van keuzerondje 4" descr="&quot;&quot;" title="One year option"/>
        <xdr:cNvSpPr txBox="1"/>
      </xdr:nvSpPr>
      <xdr:spPr>
        <a:xfrm>
          <a:off x="6818089"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een jaar</a:t>
          </a:r>
        </a:p>
      </xdr:txBody>
    </xdr:sp>
    <xdr:clientData/>
  </xdr:oneCellAnchor>
  <mc:AlternateContent xmlns:mc="http://schemas.openxmlformats.org/markup-compatibility/2006">
    <mc:Choice xmlns:a14="http://schemas.microsoft.com/office/drawing/2010/main" Requires="a14">
      <xdr:twoCellAnchor editAs="oneCell">
        <xdr:from>
          <xdr:col>4</xdr:col>
          <xdr:colOff>85725</xdr:colOff>
          <xdr:row>2</xdr:row>
          <xdr:rowOff>57150</xdr:rowOff>
        </xdr:from>
        <xdr:to>
          <xdr:col>4</xdr:col>
          <xdr:colOff>1276350</xdr:colOff>
          <xdr:row>2</xdr:row>
          <xdr:rowOff>228600</xdr:rowOff>
        </xdr:to>
        <xdr:sp macro="" textlink="">
          <xdr:nvSpPr>
            <xdr:cNvPr id="1026" name="Keuzerondje 1" descr="geen markering optio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57150</xdr:rowOff>
        </xdr:from>
        <xdr:to>
          <xdr:col>5</xdr:col>
          <xdr:colOff>1447800</xdr:colOff>
          <xdr:row>2</xdr:row>
          <xdr:rowOff>228600</xdr:rowOff>
        </xdr:to>
        <xdr:sp macro="" textlink="">
          <xdr:nvSpPr>
            <xdr:cNvPr id="1030" name="Keuzerondje 2" descr="3 maanden option"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xdr:row>
          <xdr:rowOff>228600</xdr:rowOff>
        </xdr:from>
        <xdr:to>
          <xdr:col>4</xdr:col>
          <xdr:colOff>1276350</xdr:colOff>
          <xdr:row>2</xdr:row>
          <xdr:rowOff>409575</xdr:rowOff>
        </xdr:to>
        <xdr:sp macro="" textlink="">
          <xdr:nvSpPr>
            <xdr:cNvPr id="1031" name="Keuzerondje 3" descr="One month option"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228600</xdr:rowOff>
        </xdr:from>
        <xdr:to>
          <xdr:col>5</xdr:col>
          <xdr:colOff>1447800</xdr:colOff>
          <xdr:row>2</xdr:row>
          <xdr:rowOff>409575</xdr:rowOff>
        </xdr:to>
        <xdr:sp macro="" textlink="">
          <xdr:nvSpPr>
            <xdr:cNvPr id="1032" name="Keuzerondje 4" descr="One year option"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0</xdr:colOff>
      <xdr:row>0</xdr:row>
      <xdr:rowOff>86344</xdr:rowOff>
    </xdr:from>
    <xdr:ext cx="2990849" cy="1190006"/>
    <xdr:sp macro="" textlink="">
      <xdr:nvSpPr>
        <xdr:cNvPr id="4" name="Functie" descr="&quot;&quot;" title="Employee Equipment Inventory"/>
        <xdr:cNvSpPr txBox="1"/>
      </xdr:nvSpPr>
      <xdr:spPr>
        <a:xfrm>
          <a:off x="219075" y="86344"/>
          <a:ext cx="2990849" cy="1190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en-US" sz="3200" b="0">
              <a:solidFill>
                <a:schemeClr val="accent1"/>
              </a:solidFill>
            </a:rPr>
            <a:t>APPARATUURINVENTARIS WERKNEMERS</a:t>
          </a:r>
        </a:p>
      </xdr:txBody>
    </xdr:sp>
    <xdr:clientData/>
  </xdr:oneCellAnchor>
  <xdr:twoCellAnchor editAs="absolute">
    <xdr:from>
      <xdr:col>6</xdr:col>
      <xdr:colOff>238125</xdr:colOff>
      <xdr:row>4</xdr:row>
      <xdr:rowOff>66675</xdr:rowOff>
    </xdr:from>
    <xdr:to>
      <xdr:col>9</xdr:col>
      <xdr:colOff>504825</xdr:colOff>
      <xdr:row>16</xdr:row>
      <xdr:rowOff>85725</xdr:rowOff>
    </xdr:to>
    <mc:AlternateContent xmlns:mc="http://schemas.openxmlformats.org/markup-compatibility/2006" xmlns:sle15="http://schemas.microsoft.com/office/drawing/2012/slicer">
      <mc:Choice Requires="sle15">
        <xdr:graphicFrame macro="">
          <xdr:nvGraphicFramePr>
            <xdr:cNvPr id="5" name="TOEGEWEZEN AAN"/>
            <xdr:cNvGraphicFramePr/>
          </xdr:nvGraphicFramePr>
          <xdr:xfrm>
            <a:off x="0" y="0"/>
            <a:ext cx="0" cy="0"/>
          </xdr:xfrm>
          <a:graphic>
            <a:graphicData uri="http://schemas.microsoft.com/office/drawing/2010/slicer">
              <sle:slicer xmlns:sle="http://schemas.microsoft.com/office/drawing/2010/slicer" name="TOEGEWEZEN AAN"/>
            </a:graphicData>
          </a:graphic>
        </xdr:graphicFrame>
      </mc:Choice>
      <mc:Fallback xmlns="">
        <xdr:sp macro="" textlink="">
          <xdr:nvSpPr>
            <xdr:cNvPr id="2" name="Rectangle 1"/>
            <xdr:cNvSpPr>
              <a:spLocks noTextEdit="1"/>
            </xdr:cNvSpPr>
          </xdr:nvSpPr>
          <xdr:spPr>
            <a:xfrm>
              <a:off x="8934450" y="1457325"/>
              <a:ext cx="1828800" cy="2619375"/>
            </a:xfrm>
            <a:prstGeom prst="rect">
              <a:avLst/>
            </a:prstGeom>
            <a:solidFill>
              <a:prstClr val="white"/>
            </a:solidFill>
            <a:ln w="1">
              <a:solidFill>
                <a:prstClr val="green"/>
              </a:solidFill>
            </a:ln>
          </xdr:spPr>
          <xdr:txBody>
            <a:bodyPr vertOverflow="clip" horzOverflow="clip"/>
            <a:lstStyle/>
            <a:p>
              <a:r>
                <a:rPr lang="pt-PT" sz="1100"/>
                <a:t>Deze shape representeert een slicer voor tabellen. Slicers voor tabellen kunnen in Excel 2013 worden gebruikt. 
Als de shape is gewijzigd in een eerdere versie van Excel of als de werkmap is opgeslagen in Excel 2010 of een eerdere versie, kan de slicer niet worden gebruikt.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237272</xdr:rowOff>
    </xdr:from>
    <xdr:ext cx="3114675" cy="1169551"/>
    <xdr:sp macro="" textlink="">
      <xdr:nvSpPr>
        <xdr:cNvPr id="2" name="Functie" descr="Employees &amp; Equipment List" title="Functie"/>
        <xdr:cNvSpPr txBox="1"/>
      </xdr:nvSpPr>
      <xdr:spPr>
        <a:xfrm>
          <a:off x="190500" y="237272"/>
          <a:ext cx="3114675" cy="1169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en-US" sz="3200" b="0">
              <a:solidFill>
                <a:schemeClr val="accent1"/>
              </a:solidFill>
            </a:rPr>
            <a:t>LIJST MET WERKNEMERS EN APPARATUUR</a:t>
          </a:r>
        </a:p>
      </xdr:txBody>
    </xdr:sp>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çãoDeDados_TOEGEWEZEN_AAN" sourceName="TOEGEWEZEN AAN">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OEGEWEZEN AAN" cache="SegmentaçãoDeDados_TOEGEWEZEN_AAN" caption="TOEGEWEZEN AAN" rowHeight="241300"/>
</slicers>
</file>

<file path=xl/tables/table1.xml><?xml version="1.0" encoding="utf-8"?>
<table xmlns="http://schemas.openxmlformats.org/spreadsheetml/2006/main" id="3" name="tblApparatuurinventaris" displayName="tblApparatuurinventaris" ref="B5:F35" totalsRowShown="0" headerRowDxfId="11">
  <autoFilter ref="B5:F35"/>
  <tableColumns count="5">
    <tableColumn id="3" name="APPARATUUR-ID" dataDxfId="10"/>
    <tableColumn id="2" name="ITEMNAAM" dataDxfId="9"/>
    <tableColumn id="1" name="TOEGEWEZEN AAN" dataDxfId="8"/>
    <tableColumn id="4" name="UITGIFTEDATUM" dataDxfId="7"/>
    <tableColumn id="5" name="LEEFTIJD VAN ITEM" dataDxfId="0">
      <calculatedColumnFormula>IF(tblApparatuurinventaris[[#This Row],[UITGIFTEDATUM]]&lt;&gt;"",TODAY()-tblApparatuurinventaris[[#This Row],[UITGIFTEDATUM]],"")</calculatedColumnFormula>
    </tableColumn>
  </tableColumns>
  <tableStyleInfo name="Employee Equipment Inventory" showFirstColumn="0" showLastColumn="0" showRowStripes="1" showColumnStripes="0"/>
  <extLst>
    <ext xmlns:x14="http://schemas.microsoft.com/office/spreadsheetml/2009/9/main" uri="{504A1905-F514-4f6f-8877-14C23A59335A}">
      <x14:table altText="Apparatuurinventaris" altTextSummary="Een lijst met apparaten die zijn toegewezen aan elke werknemer met itemnaam, apparaatuur-id, uitgiftedatum en leeftijd van item."/>
    </ext>
  </extLst>
</table>
</file>

<file path=xl/tables/table2.xml><?xml version="1.0" encoding="utf-8"?>
<table xmlns="http://schemas.openxmlformats.org/spreadsheetml/2006/main" id="1" name="tblMedewerkers" displayName="tblMedewerkers" ref="B3:B23" totalsRowShown="0" headerRowDxfId="6" dataDxfId="5">
  <tableColumns count="1">
    <tableColumn id="1" name="WERKNEMERS" dataDxfId="4"/>
  </tableColumns>
  <tableStyleInfo name="Employee Equipment Inventory" showFirstColumn="0" showLastColumn="0" showRowStripes="1" showColumnStripes="0"/>
  <extLst>
    <ext xmlns:x14="http://schemas.microsoft.com/office/spreadsheetml/2009/9/main" uri="{504A1905-F514-4f6f-8877-14C23A59335A}">
      <x14:table altText="Werknemers" altTextSummary="Een lijst met namen van werknemers voor de vervolgkeuzelijst van het werkblad met de apparatuurinventaris."/>
    </ext>
  </extLst>
</table>
</file>

<file path=xl/tables/table3.xml><?xml version="1.0" encoding="utf-8"?>
<table xmlns="http://schemas.openxmlformats.org/spreadsheetml/2006/main" id="2" name="tblItems" displayName="tblItems" ref="D3:D18" totalsRowShown="0" headerRowDxfId="3" dataDxfId="2">
  <sortState ref="D4:D18">
    <sortCondition ref="D4"/>
  </sortState>
  <tableColumns count="1">
    <tableColumn id="1" name="ITEMS" dataDxfId="1"/>
  </tableColumns>
  <tableStyleInfo name="Employee Equipment Inventory" showFirstColumn="0" showLastColumn="0" showRowStripes="1" showColumnStripes="0"/>
  <extLst>
    <ext xmlns:x14="http://schemas.microsoft.com/office/spreadsheetml/2009/9/main" uri="{504A1905-F514-4f6f-8877-14C23A59335A}">
      <x14:table altText="Items" altTextSummary="Een lijst met beschikbare inventarisitems zoals desktopcomputer, inkjetprinter, stoel, whiteboard, enz."/>
    </ext>
  </extLst>
</table>
</file>

<file path=xl/theme/theme1.xml><?xml version="1.0" encoding="utf-8"?>
<a:theme xmlns:a="http://schemas.openxmlformats.org/drawingml/2006/main" name="Office Theme">
  <a:themeElements>
    <a:clrScheme name="Equipment Inventory">
      <a:dk1>
        <a:sysClr val="windowText" lastClr="000000"/>
      </a:dk1>
      <a:lt1>
        <a:sysClr val="window" lastClr="FFFFFF"/>
      </a:lt1>
      <a:dk2>
        <a:srgbClr val="1A1A1A"/>
      </a:dk2>
      <a:lt2>
        <a:srgbClr val="FFFFFF"/>
      </a:lt2>
      <a:accent1>
        <a:srgbClr val="53B69D"/>
      </a:accent1>
      <a:accent2>
        <a:srgbClr val="236C92"/>
      </a:accent2>
      <a:accent3>
        <a:srgbClr val="8E8E8E"/>
      </a:accent3>
      <a:accent4>
        <a:srgbClr val="2D8BBB"/>
      </a:accent4>
      <a:accent5>
        <a:srgbClr val="A86C2A"/>
      </a:accent5>
      <a:accent6>
        <a:srgbClr val="667D2F"/>
      </a:accent6>
      <a:hlink>
        <a:srgbClr val="236C92"/>
      </a:hlink>
      <a:folHlink>
        <a:srgbClr val="97D3C4"/>
      </a:folHlink>
    </a:clrScheme>
    <a:fontScheme name="47 -  Employee Equipment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F35"/>
  <sheetViews>
    <sheetView showGridLines="0" tabSelected="1" zoomScaleNormal="100" workbookViewId="0">
      <selection activeCell="B36" sqref="B36"/>
    </sheetView>
  </sheetViews>
  <sheetFormatPr defaultRowHeight="15" x14ac:dyDescent="0.25"/>
  <cols>
    <col min="1" max="1" width="3.28515625" customWidth="1"/>
    <col min="2" max="2" width="23.42578125" customWidth="1"/>
    <col min="3" max="3" width="24.7109375" customWidth="1"/>
    <col min="4" max="4" width="27.140625" style="1" customWidth="1"/>
    <col min="5" max="5" width="24.42578125" customWidth="1"/>
    <col min="6" max="6" width="27.42578125" style="2" customWidth="1"/>
  </cols>
  <sheetData>
    <row r="1" spans="2:6" ht="28.5" customHeight="1" x14ac:dyDescent="0.25">
      <c r="B1" s="10"/>
      <c r="C1" s="10"/>
      <c r="E1" s="11"/>
      <c r="F1" s="11"/>
    </row>
    <row r="2" spans="2:6" ht="18" customHeight="1" x14ac:dyDescent="0.25">
      <c r="B2" s="10"/>
      <c r="C2" s="10"/>
      <c r="E2" s="4" t="s">
        <v>69</v>
      </c>
      <c r="F2" s="5"/>
    </row>
    <row r="3" spans="2:6" ht="38.25" customHeight="1" x14ac:dyDescent="0.25">
      <c r="B3" s="10"/>
      <c r="C3" s="10"/>
      <c r="E3" s="9">
        <v>4</v>
      </c>
    </row>
    <row r="4" spans="2:6" ht="24.75" customHeight="1" x14ac:dyDescent="0.25">
      <c r="D4"/>
      <c r="F4"/>
    </row>
    <row r="5" spans="2:6" ht="39.75" customHeight="1" x14ac:dyDescent="0.25">
      <c r="B5" s="8" t="s">
        <v>31</v>
      </c>
      <c r="C5" s="8" t="s">
        <v>30</v>
      </c>
      <c r="D5" s="8" t="s">
        <v>70</v>
      </c>
      <c r="E5" s="8" t="s">
        <v>32</v>
      </c>
      <c r="F5" s="8" t="s">
        <v>33</v>
      </c>
    </row>
    <row r="6" spans="2:6" x14ac:dyDescent="0.25">
      <c r="B6" s="6" t="s">
        <v>0</v>
      </c>
      <c r="C6" s="6" t="s">
        <v>36</v>
      </c>
      <c r="D6" s="6" t="s">
        <v>49</v>
      </c>
      <c r="E6" s="7">
        <f ca="1">TODAY()-25</f>
        <v>41239</v>
      </c>
      <c r="F6" s="12">
        <f ca="1">IF(tblApparatuurinventaris[[#This Row],[UITGIFTEDATUM]]&lt;&gt;"",TODAY()-tblApparatuurinventaris[[#This Row],[UITGIFTEDATUM]],"")</f>
        <v>25</v>
      </c>
    </row>
    <row r="7" spans="2:6" x14ac:dyDescent="0.25">
      <c r="B7" s="6" t="s">
        <v>1</v>
      </c>
      <c r="C7" s="6" t="s">
        <v>37</v>
      </c>
      <c r="D7" s="6" t="s">
        <v>50</v>
      </c>
      <c r="E7" s="7">
        <f ca="1">TODAY()-479</f>
        <v>40785</v>
      </c>
      <c r="F7" s="12">
        <f ca="1">IF(tblApparatuurinventaris[[#This Row],[UITGIFTEDATUM]]&lt;&gt;"",TODAY()-tblApparatuurinventaris[[#This Row],[UITGIFTEDATUM]],"")</f>
        <v>479</v>
      </c>
    </row>
    <row r="8" spans="2:6" x14ac:dyDescent="0.25">
      <c r="B8" s="6" t="s">
        <v>2</v>
      </c>
      <c r="C8" s="6" t="s">
        <v>38</v>
      </c>
      <c r="D8" s="6" t="s">
        <v>51</v>
      </c>
      <c r="E8" s="7">
        <f ca="1">TODAY()-177</f>
        <v>41087</v>
      </c>
      <c r="F8" s="12">
        <f ca="1">IF(tblApparatuurinventaris[[#This Row],[UITGIFTEDATUM]]&lt;&gt;"",TODAY()-tblApparatuurinventaris[[#This Row],[UITGIFTEDATUM]],"")</f>
        <v>177</v>
      </c>
    </row>
    <row r="9" spans="2:6" x14ac:dyDescent="0.25">
      <c r="B9" s="6" t="s">
        <v>3</v>
      </c>
      <c r="C9" s="6" t="s">
        <v>37</v>
      </c>
      <c r="D9" s="6" t="s">
        <v>55</v>
      </c>
      <c r="E9" s="7">
        <f ca="1">TODAY()-18</f>
        <v>41246</v>
      </c>
      <c r="F9" s="12">
        <f ca="1">IF(tblApparatuurinventaris[[#This Row],[UITGIFTEDATUM]]&lt;&gt;"",TODAY()-tblApparatuurinventaris[[#This Row],[UITGIFTEDATUM]],"")</f>
        <v>18</v>
      </c>
    </row>
    <row r="10" spans="2:6" x14ac:dyDescent="0.25">
      <c r="B10" s="6" t="s">
        <v>4</v>
      </c>
      <c r="C10" s="6" t="s">
        <v>72</v>
      </c>
      <c r="D10" s="6" t="s">
        <v>68</v>
      </c>
      <c r="E10" s="7">
        <f ca="1">TODAY()-227</f>
        <v>41037</v>
      </c>
      <c r="F10" s="12">
        <f ca="1">IF(tblApparatuurinventaris[[#This Row],[UITGIFTEDATUM]]&lt;&gt;"",TODAY()-tblApparatuurinventaris[[#This Row],[UITGIFTEDATUM]],"")</f>
        <v>227</v>
      </c>
    </row>
    <row r="11" spans="2:6" x14ac:dyDescent="0.25">
      <c r="B11" s="6" t="s">
        <v>5</v>
      </c>
      <c r="C11" s="6" t="s">
        <v>38</v>
      </c>
      <c r="D11" s="6" t="s">
        <v>62</v>
      </c>
      <c r="E11" s="7">
        <f ca="1">TODAY()-50</f>
        <v>41214</v>
      </c>
      <c r="F11" s="12">
        <f ca="1">IF(tblApparatuurinventaris[[#This Row],[UITGIFTEDATUM]]&lt;&gt;"",TODAY()-tblApparatuurinventaris[[#This Row],[UITGIFTEDATUM]],"")</f>
        <v>50</v>
      </c>
    </row>
    <row r="12" spans="2:6" x14ac:dyDescent="0.25">
      <c r="B12" s="6" t="s">
        <v>6</v>
      </c>
      <c r="C12" s="6" t="s">
        <v>39</v>
      </c>
      <c r="D12" s="6" t="s">
        <v>52</v>
      </c>
      <c r="E12" s="7">
        <f ca="1">TODAY()-120</f>
        <v>41144</v>
      </c>
      <c r="F12" s="12">
        <f ca="1">IF(tblApparatuurinventaris[[#This Row],[UITGIFTEDATUM]]&lt;&gt;"",TODAY()-tblApparatuurinventaris[[#This Row],[UITGIFTEDATUM]],"")</f>
        <v>120</v>
      </c>
    </row>
    <row r="13" spans="2:6" x14ac:dyDescent="0.25">
      <c r="B13" s="6" t="s">
        <v>7</v>
      </c>
      <c r="C13" s="6" t="s">
        <v>48</v>
      </c>
      <c r="D13" s="6" t="s">
        <v>60</v>
      </c>
      <c r="E13" s="7">
        <f ca="1">TODAY()-499</f>
        <v>40765</v>
      </c>
      <c r="F13" s="12">
        <f ca="1">IF(tblApparatuurinventaris[[#This Row],[UITGIFTEDATUM]]&lt;&gt;"",TODAY()-tblApparatuurinventaris[[#This Row],[UITGIFTEDATUM]],"")</f>
        <v>499</v>
      </c>
    </row>
    <row r="14" spans="2:6" x14ac:dyDescent="0.25">
      <c r="B14" s="6" t="s">
        <v>8</v>
      </c>
      <c r="C14" s="6" t="s">
        <v>40</v>
      </c>
      <c r="D14" s="6" t="s">
        <v>56</v>
      </c>
      <c r="E14" s="7">
        <f ca="1">TODAY()-30</f>
        <v>41234</v>
      </c>
      <c r="F14" s="12">
        <f ca="1">IF(tblApparatuurinventaris[[#This Row],[UITGIFTEDATUM]]&lt;&gt;"",TODAY()-tblApparatuurinventaris[[#This Row],[UITGIFTEDATUM]],"")</f>
        <v>30</v>
      </c>
    </row>
    <row r="15" spans="2:6" x14ac:dyDescent="0.25">
      <c r="B15" s="6" t="s">
        <v>9</v>
      </c>
      <c r="C15" s="6" t="s">
        <v>71</v>
      </c>
      <c r="D15" s="6" t="s">
        <v>67</v>
      </c>
      <c r="E15" s="7">
        <f ca="1">TODAY()-50</f>
        <v>41214</v>
      </c>
      <c r="F15" s="12">
        <f ca="1">IF(tblApparatuurinventaris[[#This Row],[UITGIFTEDATUM]]&lt;&gt;"",TODAY()-tblApparatuurinventaris[[#This Row],[UITGIFTEDATUM]],"")</f>
        <v>50</v>
      </c>
    </row>
    <row r="16" spans="2:6" x14ac:dyDescent="0.25">
      <c r="B16" s="6" t="s">
        <v>10</v>
      </c>
      <c r="C16" s="6" t="s">
        <v>48</v>
      </c>
      <c r="D16" s="6" t="s">
        <v>60</v>
      </c>
      <c r="E16" s="7">
        <f ca="1">TODAY()-450</f>
        <v>40814</v>
      </c>
      <c r="F16" s="12">
        <f ca="1">IF(tblApparatuurinventaris[[#This Row],[UITGIFTEDATUM]]&lt;&gt;"",TODAY()-tblApparatuurinventaris[[#This Row],[UITGIFTEDATUM]],"")</f>
        <v>450</v>
      </c>
    </row>
    <row r="17" spans="2:6" x14ac:dyDescent="0.25">
      <c r="B17" s="6" t="s">
        <v>11</v>
      </c>
      <c r="C17" s="6" t="s">
        <v>41</v>
      </c>
      <c r="D17" s="6" t="s">
        <v>66</v>
      </c>
      <c r="E17" s="7">
        <f ca="1">TODAY()-420</f>
        <v>40844</v>
      </c>
      <c r="F17" s="12">
        <f ca="1">IF(tblApparatuurinventaris[[#This Row],[UITGIFTEDATUM]]&lt;&gt;"",TODAY()-tblApparatuurinventaris[[#This Row],[UITGIFTEDATUM]],"")</f>
        <v>420</v>
      </c>
    </row>
    <row r="18" spans="2:6" x14ac:dyDescent="0.25">
      <c r="B18" s="6" t="s">
        <v>12</v>
      </c>
      <c r="C18" s="6" t="s">
        <v>40</v>
      </c>
      <c r="D18" s="6" t="s">
        <v>56</v>
      </c>
      <c r="E18" s="7">
        <f ca="1">TODAY()-250</f>
        <v>41014</v>
      </c>
      <c r="F18" s="12">
        <f ca="1">IF(tblApparatuurinventaris[[#This Row],[UITGIFTEDATUM]]&lt;&gt;"",TODAY()-tblApparatuurinventaris[[#This Row],[UITGIFTEDATUM]],"")</f>
        <v>250</v>
      </c>
    </row>
    <row r="19" spans="2:6" x14ac:dyDescent="0.25">
      <c r="B19" s="6" t="s">
        <v>13</v>
      </c>
      <c r="C19" s="6" t="s">
        <v>72</v>
      </c>
      <c r="D19" s="6" t="s">
        <v>57</v>
      </c>
      <c r="E19" s="7">
        <f ca="1">TODAY()-45</f>
        <v>41219</v>
      </c>
      <c r="F19" s="12">
        <f ca="1">IF(tblApparatuurinventaris[[#This Row],[UITGIFTEDATUM]]&lt;&gt;"",TODAY()-tblApparatuurinventaris[[#This Row],[UITGIFTEDATUM]],"")</f>
        <v>45</v>
      </c>
    </row>
    <row r="20" spans="2:6" x14ac:dyDescent="0.25">
      <c r="B20" s="6" t="s">
        <v>14</v>
      </c>
      <c r="C20" s="6" t="s">
        <v>41</v>
      </c>
      <c r="D20" s="6" t="s">
        <v>61</v>
      </c>
      <c r="E20" s="7">
        <f ca="1">TODAY()-502</f>
        <v>40762</v>
      </c>
      <c r="F20" s="12">
        <f ca="1">IF(tblApparatuurinventaris[[#This Row],[UITGIFTEDATUM]]&lt;&gt;"",TODAY()-tblApparatuurinventaris[[#This Row],[UITGIFTEDATUM]],"")</f>
        <v>502</v>
      </c>
    </row>
    <row r="21" spans="2:6" x14ac:dyDescent="0.25">
      <c r="B21" s="6" t="s">
        <v>15</v>
      </c>
      <c r="C21" s="6" t="s">
        <v>38</v>
      </c>
      <c r="D21" s="6" t="s">
        <v>49</v>
      </c>
      <c r="E21" s="7">
        <f ca="1">TODAY()-350</f>
        <v>40914</v>
      </c>
      <c r="F21" s="12">
        <f ca="1">IF(tblApparatuurinventaris[[#This Row],[UITGIFTEDATUM]]&lt;&gt;"",TODAY()-tblApparatuurinventaris[[#This Row],[UITGIFTEDATUM]],"")</f>
        <v>350</v>
      </c>
    </row>
    <row r="22" spans="2:6" x14ac:dyDescent="0.25">
      <c r="B22" s="6" t="s">
        <v>16</v>
      </c>
      <c r="C22" s="6" t="s">
        <v>48</v>
      </c>
      <c r="D22" s="6" t="s">
        <v>67</v>
      </c>
      <c r="E22" s="7">
        <f ca="1">TODAY()-125</f>
        <v>41139</v>
      </c>
      <c r="F22" s="12">
        <f ca="1">IF(tblApparatuurinventaris[[#This Row],[UITGIFTEDATUM]]&lt;&gt;"",TODAY()-tblApparatuurinventaris[[#This Row],[UITGIFTEDATUM]],"")</f>
        <v>125</v>
      </c>
    </row>
    <row r="23" spans="2:6" x14ac:dyDescent="0.25">
      <c r="B23" s="6" t="s">
        <v>17</v>
      </c>
      <c r="C23" s="6" t="s">
        <v>71</v>
      </c>
      <c r="D23" s="6" t="s">
        <v>63</v>
      </c>
      <c r="E23" s="7">
        <f ca="1">TODAY()-90</f>
        <v>41174</v>
      </c>
      <c r="F23" s="12">
        <f ca="1">IF(tblApparatuurinventaris[[#This Row],[UITGIFTEDATUM]]&lt;&gt;"",TODAY()-tblApparatuurinventaris[[#This Row],[UITGIFTEDATUM]],"")</f>
        <v>90</v>
      </c>
    </row>
    <row r="24" spans="2:6" x14ac:dyDescent="0.25">
      <c r="B24" s="6" t="s">
        <v>18</v>
      </c>
      <c r="C24" s="6" t="s">
        <v>36</v>
      </c>
      <c r="D24" s="6" t="s">
        <v>64</v>
      </c>
      <c r="E24" s="7">
        <f ca="1">TODAY()-730</f>
        <v>40534</v>
      </c>
      <c r="F24" s="12">
        <f ca="1">IF(tblApparatuurinventaris[[#This Row],[UITGIFTEDATUM]]&lt;&gt;"",TODAY()-tblApparatuurinventaris[[#This Row],[UITGIFTEDATUM]],"")</f>
        <v>730</v>
      </c>
    </row>
    <row r="25" spans="2:6" x14ac:dyDescent="0.25">
      <c r="B25" s="6" t="s">
        <v>19</v>
      </c>
      <c r="C25" s="6" t="s">
        <v>42</v>
      </c>
      <c r="D25" s="6" t="s">
        <v>51</v>
      </c>
      <c r="E25" s="7">
        <f ca="1">TODAY()-540</f>
        <v>40724</v>
      </c>
      <c r="F25" s="12">
        <f ca="1">IF(tblApparatuurinventaris[[#This Row],[UITGIFTEDATUM]]&lt;&gt;"",TODAY()-tblApparatuurinventaris[[#This Row],[UITGIFTEDATUM]],"")</f>
        <v>540</v>
      </c>
    </row>
    <row r="26" spans="2:6" x14ac:dyDescent="0.25">
      <c r="B26" s="6" t="s">
        <v>20</v>
      </c>
      <c r="C26" s="6" t="s">
        <v>37</v>
      </c>
      <c r="D26" s="6" t="s">
        <v>55</v>
      </c>
      <c r="E26" s="7">
        <f ca="1">TODAY()-18</f>
        <v>41246</v>
      </c>
      <c r="F26" s="12">
        <f ca="1">IF(tblApparatuurinventaris[[#This Row],[UITGIFTEDATUM]]&lt;&gt;"",TODAY()-tblApparatuurinventaris[[#This Row],[UITGIFTEDATUM]],"")</f>
        <v>18</v>
      </c>
    </row>
    <row r="27" spans="2:6" x14ac:dyDescent="0.25">
      <c r="B27" s="6" t="s">
        <v>21</v>
      </c>
      <c r="C27" s="6" t="s">
        <v>43</v>
      </c>
      <c r="D27" s="6" t="s">
        <v>56</v>
      </c>
      <c r="E27" s="7">
        <f ca="1">TODAY()-283</f>
        <v>40981</v>
      </c>
      <c r="F27" s="12">
        <f ca="1">IF(tblApparatuurinventaris[[#This Row],[UITGIFTEDATUM]]&lt;&gt;"",TODAY()-tblApparatuurinventaris[[#This Row],[UITGIFTEDATUM]],"")</f>
        <v>283</v>
      </c>
    </row>
    <row r="28" spans="2:6" x14ac:dyDescent="0.25">
      <c r="B28" s="6" t="s">
        <v>22</v>
      </c>
      <c r="C28" s="6" t="s">
        <v>41</v>
      </c>
      <c r="D28" s="6" t="s">
        <v>57</v>
      </c>
      <c r="E28" s="7">
        <f ca="1">TODAY()-479</f>
        <v>40785</v>
      </c>
      <c r="F28" s="12">
        <f ca="1">IF(tblApparatuurinventaris[[#This Row],[UITGIFTEDATUM]]&lt;&gt;"",TODAY()-tblApparatuurinventaris[[#This Row],[UITGIFTEDATUM]],"")</f>
        <v>479</v>
      </c>
    </row>
    <row r="29" spans="2:6" x14ac:dyDescent="0.25">
      <c r="B29" s="6" t="s">
        <v>23</v>
      </c>
      <c r="C29" s="6" t="s">
        <v>37</v>
      </c>
      <c r="D29" s="6" t="s">
        <v>67</v>
      </c>
      <c r="E29" s="7">
        <f ca="1">TODAY()-355</f>
        <v>40909</v>
      </c>
      <c r="F29" s="12">
        <f ca="1">IF(tblApparatuurinventaris[[#This Row],[UITGIFTEDATUM]]&lt;&gt;"",TODAY()-tblApparatuurinventaris[[#This Row],[UITGIFTEDATUM]],"")</f>
        <v>355</v>
      </c>
    </row>
    <row r="30" spans="2:6" x14ac:dyDescent="0.25">
      <c r="B30" s="6" t="s">
        <v>24</v>
      </c>
      <c r="C30" s="6" t="s">
        <v>39</v>
      </c>
      <c r="D30" s="6" t="s">
        <v>55</v>
      </c>
      <c r="E30" s="7">
        <f ca="1">TODAY()-28</f>
        <v>41236</v>
      </c>
      <c r="F30" s="12">
        <f ca="1">IF(tblApparatuurinventaris[[#This Row],[UITGIFTEDATUM]]&lt;&gt;"",TODAY()-tblApparatuurinventaris[[#This Row],[UITGIFTEDATUM]],"")</f>
        <v>28</v>
      </c>
    </row>
    <row r="31" spans="2:6" x14ac:dyDescent="0.25">
      <c r="B31" s="6" t="s">
        <v>25</v>
      </c>
      <c r="C31" s="6" t="s">
        <v>71</v>
      </c>
      <c r="D31" s="6" t="s">
        <v>56</v>
      </c>
      <c r="E31" s="7">
        <f ca="1">TODAY()-28</f>
        <v>41236</v>
      </c>
      <c r="F31" s="12">
        <f ca="1">IF(tblApparatuurinventaris[[#This Row],[UITGIFTEDATUM]]&lt;&gt;"",TODAY()-tblApparatuurinventaris[[#This Row],[UITGIFTEDATUM]],"")</f>
        <v>28</v>
      </c>
    </row>
    <row r="32" spans="2:6" x14ac:dyDescent="0.25">
      <c r="B32" s="6" t="s">
        <v>26</v>
      </c>
      <c r="C32" s="6" t="s">
        <v>43</v>
      </c>
      <c r="D32" s="6" t="s">
        <v>67</v>
      </c>
      <c r="E32" s="7">
        <f ca="1">TODAY()-736</f>
        <v>40528</v>
      </c>
      <c r="F32" s="12">
        <f ca="1">IF(tblApparatuurinventaris[[#This Row],[UITGIFTEDATUM]]&lt;&gt;"",TODAY()-tblApparatuurinventaris[[#This Row],[UITGIFTEDATUM]],"")</f>
        <v>736</v>
      </c>
    </row>
    <row r="33" spans="2:6" x14ac:dyDescent="0.25">
      <c r="B33" s="6" t="s">
        <v>27</v>
      </c>
      <c r="C33" s="6" t="s">
        <v>39</v>
      </c>
      <c r="D33" s="6" t="s">
        <v>60</v>
      </c>
      <c r="E33" s="7">
        <f ca="1">TODAY()-68</f>
        <v>41196</v>
      </c>
      <c r="F33" s="12">
        <f ca="1">IF(tblApparatuurinventaris[[#This Row],[UITGIFTEDATUM]]&lt;&gt;"",TODAY()-tblApparatuurinventaris[[#This Row],[UITGIFTEDATUM]],"")</f>
        <v>68</v>
      </c>
    </row>
    <row r="34" spans="2:6" x14ac:dyDescent="0.25">
      <c r="B34" s="6" t="s">
        <v>28</v>
      </c>
      <c r="C34" s="6" t="s">
        <v>38</v>
      </c>
      <c r="D34" s="6" t="s">
        <v>62</v>
      </c>
      <c r="E34" s="7">
        <f ca="1">TODAY()-67</f>
        <v>41197</v>
      </c>
      <c r="F34" s="12">
        <f ca="1">IF(tblApparatuurinventaris[[#This Row],[UITGIFTEDATUM]]&lt;&gt;"",TODAY()-tblApparatuurinventaris[[#This Row],[UITGIFTEDATUM]],"")</f>
        <v>67</v>
      </c>
    </row>
    <row r="35" spans="2:6" x14ac:dyDescent="0.25">
      <c r="B35" s="6" t="s">
        <v>29</v>
      </c>
      <c r="C35" s="6" t="s">
        <v>72</v>
      </c>
      <c r="D35" s="6" t="s">
        <v>51</v>
      </c>
      <c r="E35" s="7">
        <f ca="1">TODAY()-149</f>
        <v>41115</v>
      </c>
      <c r="F35" s="12">
        <f ca="1">IF(tblApparatuurinventaris[[#This Row],[UITGIFTEDATUM]]&lt;&gt;"",TODAY()-tblApparatuurinventaris[[#This Row],[UITGIFTEDATUM]],"")</f>
        <v>149</v>
      </c>
    </row>
  </sheetData>
  <mergeCells count="2">
    <mergeCell ref="B1:C3"/>
    <mergeCell ref="E1:F1"/>
  </mergeCells>
  <conditionalFormatting sqref="B6:F35">
    <cfRule type="expression" dxfId="12" priority="1">
      <formula>$F6&gt;CHOOSE(wrdHSelectie,999999999,90,30,365)</formula>
    </cfRule>
  </conditionalFormatting>
  <dataValidations count="2">
    <dataValidation type="list" allowBlank="1" showInputMessage="1" sqref="D6:D35">
      <formula1>lstMedewerkers</formula1>
    </dataValidation>
    <dataValidation type="list" allowBlank="1" showInputMessage="1" sqref="C6:C35">
      <formula1>lstItems</formula1>
    </dataValidation>
  </dataValidations>
  <printOptions horizontalCentered="1"/>
  <pageMargins left="0.25" right="0.25" top="0.75" bottom="0.75" header="0.3" footer="0.3"/>
  <pageSetup paperSize="9" scale="59" fitToHeight="0" orientation="portrait" r:id="rId1"/>
  <headerFooter differentFirst="1">
    <oddFooter>Pagina &amp;P van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Keuzerondje 1">
              <controlPr defaultSize="0" autoFill="0" autoLine="0" autoPict="0" altText="geen markering option">
                <anchor moveWithCells="1">
                  <from>
                    <xdr:col>4</xdr:col>
                    <xdr:colOff>85725</xdr:colOff>
                    <xdr:row>2</xdr:row>
                    <xdr:rowOff>57150</xdr:rowOff>
                  </from>
                  <to>
                    <xdr:col>4</xdr:col>
                    <xdr:colOff>1276350</xdr:colOff>
                    <xdr:row>2</xdr:row>
                    <xdr:rowOff>228600</xdr:rowOff>
                  </to>
                </anchor>
              </controlPr>
            </control>
          </mc:Choice>
        </mc:AlternateContent>
        <mc:AlternateContent xmlns:mc="http://schemas.openxmlformats.org/markup-compatibility/2006">
          <mc:Choice Requires="x14">
            <control shapeId="1030" r:id="rId5" name="Keuzerondje 2">
              <controlPr defaultSize="0" autoFill="0" autoLine="0" autoPict="0" altText="3 maanden option">
                <anchor moveWithCells="1">
                  <from>
                    <xdr:col>5</xdr:col>
                    <xdr:colOff>257175</xdr:colOff>
                    <xdr:row>2</xdr:row>
                    <xdr:rowOff>57150</xdr:rowOff>
                  </from>
                  <to>
                    <xdr:col>5</xdr:col>
                    <xdr:colOff>1447800</xdr:colOff>
                    <xdr:row>2</xdr:row>
                    <xdr:rowOff>228600</xdr:rowOff>
                  </to>
                </anchor>
              </controlPr>
            </control>
          </mc:Choice>
        </mc:AlternateContent>
        <mc:AlternateContent xmlns:mc="http://schemas.openxmlformats.org/markup-compatibility/2006">
          <mc:Choice Requires="x14">
            <control shapeId="1031" r:id="rId6" name="Keuzerondje 3">
              <controlPr defaultSize="0" autoFill="0" autoLine="0" autoPict="0" altText="One month option">
                <anchor moveWithCells="1">
                  <from>
                    <xdr:col>4</xdr:col>
                    <xdr:colOff>85725</xdr:colOff>
                    <xdr:row>2</xdr:row>
                    <xdr:rowOff>228600</xdr:rowOff>
                  </from>
                  <to>
                    <xdr:col>4</xdr:col>
                    <xdr:colOff>1276350</xdr:colOff>
                    <xdr:row>2</xdr:row>
                    <xdr:rowOff>409575</xdr:rowOff>
                  </to>
                </anchor>
              </controlPr>
            </control>
          </mc:Choice>
        </mc:AlternateContent>
        <mc:AlternateContent xmlns:mc="http://schemas.openxmlformats.org/markup-compatibility/2006">
          <mc:Choice Requires="x14">
            <control shapeId="1032" r:id="rId7" name="Keuzerondje 4">
              <controlPr defaultSize="0" autoFill="0" autoLine="0" autoPict="0" altText="One year option">
                <anchor moveWithCells="1">
                  <from>
                    <xdr:col>5</xdr:col>
                    <xdr:colOff>257175</xdr:colOff>
                    <xdr:row>2</xdr:row>
                    <xdr:rowOff>228600</xdr:rowOff>
                  </from>
                  <to>
                    <xdr:col>5</xdr:col>
                    <xdr:colOff>1447800</xdr:colOff>
                    <xdr:row>2</xdr:row>
                    <xdr:rowOff>409575</xdr:rowOff>
                  </to>
                </anchor>
              </controlPr>
            </control>
          </mc:Choice>
        </mc:AlternateContent>
      </controls>
    </mc:Choice>
  </mc:AlternateContent>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D23"/>
  <sheetViews>
    <sheetView showGridLines="0" workbookViewId="0"/>
  </sheetViews>
  <sheetFormatPr defaultRowHeight="15" x14ac:dyDescent="0.25"/>
  <cols>
    <col min="1" max="1" width="2.85546875" customWidth="1"/>
    <col min="2" max="2" width="26.28515625" customWidth="1"/>
    <col min="3" max="3" width="3.5703125" customWidth="1"/>
    <col min="4" max="4" width="24.7109375" customWidth="1"/>
    <col min="5" max="5" width="3.5703125" customWidth="1"/>
    <col min="6" max="6" width="9.140625" customWidth="1"/>
  </cols>
  <sheetData>
    <row r="1" spans="2:4" ht="41.25" customHeight="1" x14ac:dyDescent="0.25"/>
    <row r="2" spans="2:4" ht="68.25" customHeight="1" x14ac:dyDescent="0.25"/>
    <row r="3" spans="2:4" ht="29.25" customHeight="1" x14ac:dyDescent="0.25">
      <c r="B3" s="8" t="s">
        <v>34</v>
      </c>
      <c r="C3" s="3"/>
      <c r="D3" s="8" t="s">
        <v>35</v>
      </c>
    </row>
    <row r="4" spans="2:4" x14ac:dyDescent="0.25">
      <c r="B4" s="6" t="s">
        <v>49</v>
      </c>
      <c r="D4" s="6" t="s">
        <v>36</v>
      </c>
    </row>
    <row r="5" spans="2:4" x14ac:dyDescent="0.25">
      <c r="B5" s="6" t="s">
        <v>50</v>
      </c>
      <c r="D5" s="6" t="s">
        <v>72</v>
      </c>
    </row>
    <row r="6" spans="2:4" x14ac:dyDescent="0.25">
      <c r="B6" s="6" t="s">
        <v>51</v>
      </c>
      <c r="D6" s="6" t="s">
        <v>48</v>
      </c>
    </row>
    <row r="7" spans="2:4" x14ac:dyDescent="0.25">
      <c r="B7" s="6" t="s">
        <v>52</v>
      </c>
      <c r="D7" s="6" t="s">
        <v>44</v>
      </c>
    </row>
    <row r="8" spans="2:4" x14ac:dyDescent="0.25">
      <c r="B8" s="6" t="s">
        <v>53</v>
      </c>
      <c r="D8" s="6" t="s">
        <v>42</v>
      </c>
    </row>
    <row r="9" spans="2:4" x14ac:dyDescent="0.25">
      <c r="B9" s="6" t="s">
        <v>54</v>
      </c>
      <c r="D9" s="6" t="s">
        <v>40</v>
      </c>
    </row>
    <row r="10" spans="2:4" x14ac:dyDescent="0.25">
      <c r="B10" s="6" t="s">
        <v>55</v>
      </c>
      <c r="D10" s="6" t="s">
        <v>45</v>
      </c>
    </row>
    <row r="11" spans="2:4" x14ac:dyDescent="0.25">
      <c r="B11" s="6" t="s">
        <v>56</v>
      </c>
      <c r="D11" s="6" t="s">
        <v>43</v>
      </c>
    </row>
    <row r="12" spans="2:4" x14ac:dyDescent="0.25">
      <c r="B12" s="6" t="s">
        <v>57</v>
      </c>
      <c r="D12" s="6" t="s">
        <v>37</v>
      </c>
    </row>
    <row r="13" spans="2:4" x14ac:dyDescent="0.25">
      <c r="B13" s="6" t="s">
        <v>58</v>
      </c>
      <c r="D13" s="6" t="s">
        <v>46</v>
      </c>
    </row>
    <row r="14" spans="2:4" x14ac:dyDescent="0.25">
      <c r="B14" s="6" t="s">
        <v>59</v>
      </c>
      <c r="D14" s="6" t="s">
        <v>38</v>
      </c>
    </row>
    <row r="15" spans="2:4" x14ac:dyDescent="0.25">
      <c r="B15" s="6" t="s">
        <v>60</v>
      </c>
      <c r="D15" s="6" t="s">
        <v>41</v>
      </c>
    </row>
    <row r="16" spans="2:4" x14ac:dyDescent="0.25">
      <c r="B16" s="6" t="s">
        <v>61</v>
      </c>
      <c r="D16" s="6" t="s">
        <v>39</v>
      </c>
    </row>
    <row r="17" spans="2:4" x14ac:dyDescent="0.25">
      <c r="B17" s="6" t="s">
        <v>62</v>
      </c>
      <c r="D17" s="6" t="s">
        <v>47</v>
      </c>
    </row>
    <row r="18" spans="2:4" x14ac:dyDescent="0.25">
      <c r="B18" s="6" t="s">
        <v>63</v>
      </c>
      <c r="D18" s="6" t="s">
        <v>71</v>
      </c>
    </row>
    <row r="19" spans="2:4" x14ac:dyDescent="0.25">
      <c r="B19" s="6" t="s">
        <v>64</v>
      </c>
    </row>
    <row r="20" spans="2:4" x14ac:dyDescent="0.25">
      <c r="B20" s="6" t="s">
        <v>65</v>
      </c>
    </row>
    <row r="21" spans="2:4" x14ac:dyDescent="0.25">
      <c r="B21" s="6" t="s">
        <v>66</v>
      </c>
    </row>
    <row r="22" spans="2:4" x14ac:dyDescent="0.25">
      <c r="B22" s="6" t="s">
        <v>67</v>
      </c>
    </row>
    <row r="23" spans="2:4" x14ac:dyDescent="0.25">
      <c r="B23" s="6" t="s">
        <v>68</v>
      </c>
    </row>
  </sheetData>
  <pageMargins left="0.7" right="0.7" top="0.75" bottom="0.75" header="0.3" footer="0.3"/>
  <pageSetup paperSize="9"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e6b10b74-023b-4505-bd21-3dea7fe386f6" xsi:nil="true"/>
    <AssetExpire xmlns="e6b10b74-023b-4505-bd21-3dea7fe386f6">2029-01-01T08:00:00+00:00</AssetExpire>
    <CampaignTagsTaxHTField0 xmlns="e6b10b74-023b-4505-bd21-3dea7fe386f6">
      <Terms xmlns="http://schemas.microsoft.com/office/infopath/2007/PartnerControls"/>
    </CampaignTagsTaxHTField0>
    <IntlLangReviewDate xmlns="e6b10b74-023b-4505-bd21-3dea7fe386f6" xsi:nil="true"/>
    <TPFriendlyName xmlns="e6b10b74-023b-4505-bd21-3dea7fe386f6" xsi:nil="true"/>
    <IntlLangReview xmlns="e6b10b74-023b-4505-bd21-3dea7fe386f6">false</IntlLangReview>
    <LocLastLocAttemptVersionLookup xmlns="e6b10b74-023b-4505-bd21-3dea7fe386f6">854849</LocLastLocAttemptVersionLookup>
    <PolicheckWords xmlns="e6b10b74-023b-4505-bd21-3dea7fe386f6" xsi:nil="true"/>
    <SubmitterId xmlns="e6b10b74-023b-4505-bd21-3dea7fe386f6" xsi:nil="true"/>
    <AcquiredFrom xmlns="e6b10b74-023b-4505-bd21-3dea7fe386f6">Internal MS</AcquiredFrom>
    <EditorialStatus xmlns="e6b10b74-023b-4505-bd21-3dea7fe386f6">Complete</EditorialStatus>
    <Markets xmlns="e6b10b74-023b-4505-bd21-3dea7fe386f6"/>
    <OriginAsset xmlns="e6b10b74-023b-4505-bd21-3dea7fe386f6" xsi:nil="true"/>
    <AssetStart xmlns="e6b10b74-023b-4505-bd21-3dea7fe386f6">2012-08-30T21:19:00+00:00</AssetStart>
    <FriendlyTitle xmlns="e6b10b74-023b-4505-bd21-3dea7fe386f6" xsi:nil="true"/>
    <MarketSpecific xmlns="e6b10b74-023b-4505-bd21-3dea7fe386f6">false</MarketSpecific>
    <TPNamespace xmlns="e6b10b74-023b-4505-bd21-3dea7fe386f6" xsi:nil="true"/>
    <PublishStatusLookup xmlns="e6b10b74-023b-4505-bd21-3dea7fe386f6">
      <Value>367382</Value>
    </PublishStatusLookup>
    <APAuthor xmlns="e6b10b74-023b-4505-bd21-3dea7fe386f6">
      <UserInfo>
        <DisplayName>REDMOND\matthos</DisplayName>
        <AccountId>59</AccountId>
        <AccountType/>
      </UserInfo>
    </APAuthor>
    <TPCommandLine xmlns="e6b10b74-023b-4505-bd21-3dea7fe386f6" xsi:nil="true"/>
    <IntlLangReviewer xmlns="e6b10b74-023b-4505-bd21-3dea7fe386f6" xsi:nil="true"/>
    <OpenTemplate xmlns="e6b10b74-023b-4505-bd21-3dea7fe386f6">true</OpenTemplate>
    <CSXSubmissionDate xmlns="e6b10b74-023b-4505-bd21-3dea7fe386f6" xsi:nil="true"/>
    <TaxCatchAll xmlns="e6b10b74-023b-4505-bd21-3dea7fe386f6"/>
    <Manager xmlns="e6b10b74-023b-4505-bd21-3dea7fe386f6" xsi:nil="true"/>
    <NumericId xmlns="e6b10b74-023b-4505-bd21-3dea7fe386f6" xsi:nil="true"/>
    <ParentAssetId xmlns="e6b10b74-023b-4505-bd21-3dea7fe386f6" xsi:nil="true"/>
    <OriginalSourceMarket xmlns="e6b10b74-023b-4505-bd21-3dea7fe386f6">english</OriginalSourceMarket>
    <ApprovalStatus xmlns="e6b10b74-023b-4505-bd21-3dea7fe386f6">InProgress</ApprovalStatus>
    <TPComponent xmlns="e6b10b74-023b-4505-bd21-3dea7fe386f6" xsi:nil="true"/>
    <EditorialTags xmlns="e6b10b74-023b-4505-bd21-3dea7fe386f6" xsi:nil="true"/>
    <TPExecutable xmlns="e6b10b74-023b-4505-bd21-3dea7fe386f6" xsi:nil="true"/>
    <TPLaunchHelpLink xmlns="e6b10b74-023b-4505-bd21-3dea7fe386f6" xsi:nil="true"/>
    <LocComments xmlns="e6b10b74-023b-4505-bd21-3dea7fe386f6" xsi:nil="true"/>
    <LocRecommendedHandoff xmlns="e6b10b74-023b-4505-bd21-3dea7fe386f6" xsi:nil="true"/>
    <SourceTitle xmlns="e6b10b74-023b-4505-bd21-3dea7fe386f6" xsi:nil="true"/>
    <CSXUpdate xmlns="e6b10b74-023b-4505-bd21-3dea7fe386f6">false</CSXUpdate>
    <IntlLocPriority xmlns="e6b10b74-023b-4505-bd21-3dea7fe386f6" xsi:nil="true"/>
    <UAProjectedTotalWords xmlns="e6b10b74-023b-4505-bd21-3dea7fe386f6" xsi:nil="true"/>
    <AssetType xmlns="e6b10b74-023b-4505-bd21-3dea7fe386f6">TP</AssetType>
    <MachineTranslated xmlns="e6b10b74-023b-4505-bd21-3dea7fe386f6">false</MachineTranslated>
    <OutputCachingOn xmlns="e6b10b74-023b-4505-bd21-3dea7fe386f6">false</OutputCachingOn>
    <TemplateStatus xmlns="e6b10b74-023b-4505-bd21-3dea7fe386f6">Complete</TemplateStatus>
    <IsSearchable xmlns="e6b10b74-023b-4505-bd21-3dea7fe386f6">true</IsSearchable>
    <ContentItem xmlns="e6b10b74-023b-4505-bd21-3dea7fe386f6" xsi:nil="true"/>
    <HandoffToMSDN xmlns="e6b10b74-023b-4505-bd21-3dea7fe386f6" xsi:nil="true"/>
    <ShowIn xmlns="e6b10b74-023b-4505-bd21-3dea7fe386f6">Show everywhere</ShowIn>
    <ThumbnailAssetId xmlns="e6b10b74-023b-4505-bd21-3dea7fe386f6" xsi:nil="true"/>
    <UALocComments xmlns="e6b10b74-023b-4505-bd21-3dea7fe386f6" xsi:nil="true"/>
    <UALocRecommendation xmlns="e6b10b74-023b-4505-bd21-3dea7fe386f6">Localize</UALocRecommendation>
    <LastModifiedDateTime xmlns="e6b10b74-023b-4505-bd21-3dea7fe386f6" xsi:nil="true"/>
    <LegacyData xmlns="e6b10b74-023b-4505-bd21-3dea7fe386f6" xsi:nil="true"/>
    <LocManualTestRequired xmlns="e6b10b74-023b-4505-bd21-3dea7fe386f6">false</LocManualTestRequired>
    <LocMarketGroupTiers2 xmlns="e6b10b74-023b-4505-bd21-3dea7fe386f6" xsi:nil="true"/>
    <ClipArtFilename xmlns="e6b10b74-023b-4505-bd21-3dea7fe386f6" xsi:nil="true"/>
    <TPApplication xmlns="e6b10b74-023b-4505-bd21-3dea7fe386f6" xsi:nil="true"/>
    <CSXHash xmlns="e6b10b74-023b-4505-bd21-3dea7fe386f6" xsi:nil="true"/>
    <DirectSourceMarket xmlns="e6b10b74-023b-4505-bd21-3dea7fe386f6">english</DirectSourceMarket>
    <PrimaryImageGen xmlns="e6b10b74-023b-4505-bd21-3dea7fe386f6">false</PrimaryImageGen>
    <PlannedPubDate xmlns="e6b10b74-023b-4505-bd21-3dea7fe386f6" xsi:nil="true"/>
    <CSXSubmissionMarket xmlns="e6b10b74-023b-4505-bd21-3dea7fe386f6" xsi:nil="true"/>
    <Downloads xmlns="e6b10b74-023b-4505-bd21-3dea7fe386f6">0</Downloads>
    <ArtSampleDocs xmlns="e6b10b74-023b-4505-bd21-3dea7fe386f6" xsi:nil="true"/>
    <TrustLevel xmlns="e6b10b74-023b-4505-bd21-3dea7fe386f6">1 Microsoft Managed Content</TrustLevel>
    <BlockPublish xmlns="e6b10b74-023b-4505-bd21-3dea7fe386f6">false</BlockPublish>
    <TPLaunchHelpLinkType xmlns="e6b10b74-023b-4505-bd21-3dea7fe386f6">Template</TPLaunchHelpLinkType>
    <LocalizationTagsTaxHTField0 xmlns="e6b10b74-023b-4505-bd21-3dea7fe386f6">
      <Terms xmlns="http://schemas.microsoft.com/office/infopath/2007/PartnerControls"/>
    </LocalizationTagsTaxHTField0>
    <BusinessGroup xmlns="e6b10b74-023b-4505-bd21-3dea7fe386f6" xsi:nil="true"/>
    <Providers xmlns="e6b10b74-023b-4505-bd21-3dea7fe386f6" xsi:nil="true"/>
    <TemplateTemplateType xmlns="e6b10b74-023b-4505-bd21-3dea7fe386f6">Excel Spreadsheet Template</TemplateTemplateType>
    <TimesCloned xmlns="e6b10b74-023b-4505-bd21-3dea7fe386f6" xsi:nil="true"/>
    <TPAppVersion xmlns="e6b10b74-023b-4505-bd21-3dea7fe386f6" xsi:nil="true"/>
    <VoteCount xmlns="e6b10b74-023b-4505-bd21-3dea7fe386f6" xsi:nil="true"/>
    <FeatureTagsTaxHTField0 xmlns="e6b10b74-023b-4505-bd21-3dea7fe386f6">
      <Terms xmlns="http://schemas.microsoft.com/office/infopath/2007/PartnerControls"/>
    </FeatureTagsTaxHTField0>
    <Provider xmlns="e6b10b74-023b-4505-bd21-3dea7fe386f6" xsi:nil="true"/>
    <UACurrentWords xmlns="e6b10b74-023b-4505-bd21-3dea7fe386f6" xsi:nil="true"/>
    <AssetId xmlns="e6b10b74-023b-4505-bd21-3dea7fe386f6">TP103427400</AssetId>
    <TPClientViewer xmlns="e6b10b74-023b-4505-bd21-3dea7fe386f6" xsi:nil="true"/>
    <DSATActionTaken xmlns="e6b10b74-023b-4505-bd21-3dea7fe386f6" xsi:nil="true"/>
    <APEditor xmlns="e6b10b74-023b-4505-bd21-3dea7fe386f6">
      <UserInfo>
        <DisplayName/>
        <AccountId xsi:nil="true"/>
        <AccountType/>
      </UserInfo>
    </APEditor>
    <TPInstallLocation xmlns="e6b10b74-023b-4505-bd21-3dea7fe386f6" xsi:nil="true"/>
    <OOCacheId xmlns="e6b10b74-023b-4505-bd21-3dea7fe386f6" xsi:nil="true"/>
    <IsDeleted xmlns="e6b10b74-023b-4505-bd21-3dea7fe386f6">false</IsDeleted>
    <PublishTargets xmlns="e6b10b74-023b-4505-bd21-3dea7fe386f6">OfficeOnlineVNext</PublishTargets>
    <ApprovalLog xmlns="e6b10b74-023b-4505-bd21-3dea7fe386f6" xsi:nil="true"/>
    <BugNumber xmlns="e6b10b74-023b-4505-bd21-3dea7fe386f6" xsi:nil="true"/>
    <CrawlForDependencies xmlns="e6b10b74-023b-4505-bd21-3dea7fe386f6">false</CrawlForDependencies>
    <InternalTagsTaxHTField0 xmlns="e6b10b74-023b-4505-bd21-3dea7fe386f6">
      <Terms xmlns="http://schemas.microsoft.com/office/infopath/2007/PartnerControls"/>
    </InternalTagsTaxHTField0>
    <LastHandOff xmlns="e6b10b74-023b-4505-bd21-3dea7fe386f6" xsi:nil="true"/>
    <Milestone xmlns="e6b10b74-023b-4505-bd21-3dea7fe386f6" xsi:nil="true"/>
    <OriginalRelease xmlns="e6b10b74-023b-4505-bd21-3dea7fe386f6">15</OriginalRelease>
    <RecommendationsModifier xmlns="e6b10b74-023b-4505-bd21-3dea7fe386f6" xsi:nil="true"/>
    <ScenarioTagsTaxHTField0 xmlns="e6b10b74-023b-4505-bd21-3dea7fe386f6">
      <Terms xmlns="http://schemas.microsoft.com/office/infopath/2007/PartnerControls"/>
    </ScenarioTagsTaxHTField0>
    <UANotes xmlns="e6b10b74-023b-4505-bd21-3dea7fe386f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C474462-006D-484E-9B7E-63986CDCAAB2}"/>
</file>

<file path=customXml/itemProps2.xml><?xml version="1.0" encoding="utf-8"?>
<ds:datastoreItem xmlns:ds="http://schemas.openxmlformats.org/officeDocument/2006/customXml" ds:itemID="{6BB345E9-BC02-4E8F-A674-75A0466AA349}"/>
</file>

<file path=customXml/itemProps3.xml><?xml version="1.0" encoding="utf-8"?>
<ds:datastoreItem xmlns:ds="http://schemas.openxmlformats.org/officeDocument/2006/customXml" ds:itemID="{1EECB0ED-EF75-487F-B66D-6ADD00ECE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Apparatuurinventaris</vt:lpstr>
      <vt:lpstr>Instellingen</vt:lpstr>
      <vt:lpstr>lstItems</vt:lpstr>
      <vt:lpstr>lstMedewerkers</vt:lpstr>
      <vt:lpstr>wrdHSelectie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Server Adminstrator</cp:lastModifiedBy>
  <dcterms:created xsi:type="dcterms:W3CDTF">2012-08-28T20:32:32Z</dcterms:created>
  <dcterms:modified xsi:type="dcterms:W3CDTF">2012-12-21T13:40:58Z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0x010100CBDA964ABCF6134795B89D3DFFAE1FEF0400396DD46F8E1CE5468AAD42C750079EC0</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