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625" yWindow="600" windowWidth="16080" windowHeight="11505"/>
  </bookViews>
  <sheets>
    <sheet name="Huishoudbudget" sheetId="1" r:id="rId1"/>
  </sheets>
  <definedNames>
    <definedName name="_xlnm.Print_Area" localSheetId="0">Huishoudbudget!$A$1:$J$57</definedName>
  </definedNames>
  <calcPr calcId="145621"/>
</workbook>
</file>

<file path=xl/calcChain.xml><?xml version="1.0" encoding="utf-8"?>
<calcChain xmlns="http://schemas.openxmlformats.org/spreadsheetml/2006/main">
  <c r="O15" i="1" l="1"/>
  <c r="O14" i="1"/>
  <c r="O13" i="1"/>
  <c r="N9" i="1"/>
  <c r="M9" i="1"/>
  <c r="L9" i="1"/>
  <c r="K9" i="1"/>
  <c r="J9" i="1"/>
  <c r="I9" i="1"/>
  <c r="H9" i="1"/>
  <c r="G9" i="1"/>
  <c r="F9" i="1"/>
  <c r="E9" i="1"/>
  <c r="D9" i="1"/>
  <c r="C9" i="1"/>
  <c r="B9" i="1"/>
  <c r="M10" i="1" l="1"/>
  <c r="D10" i="1"/>
  <c r="F10" i="1"/>
  <c r="H10" i="1"/>
  <c r="J10" i="1"/>
  <c r="L10" i="1"/>
  <c r="N10" i="1"/>
  <c r="C10" i="1"/>
  <c r="E10" i="1"/>
  <c r="G10" i="1"/>
  <c r="I10" i="1"/>
  <c r="K10" i="1"/>
</calcChain>
</file>

<file path=xl/sharedStrings.xml><?xml version="1.0" encoding="utf-8"?>
<sst xmlns="http://schemas.openxmlformats.org/spreadsheetml/2006/main" count="43" uniqueCount="30">
  <si>
    <t>Uitgaven</t>
  </si>
  <si>
    <t>Categorie</t>
  </si>
  <si>
    <t>Budget</t>
  </si>
  <si>
    <t>Jan</t>
  </si>
  <si>
    <t>Feb</t>
  </si>
  <si>
    <t>Mrt</t>
  </si>
  <si>
    <t>Apr</t>
  </si>
  <si>
    <t>Mei</t>
  </si>
  <si>
    <t>Jun</t>
  </si>
  <si>
    <t>Trends</t>
  </si>
  <si>
    <t>Hypotheek</t>
  </si>
  <si>
    <t>Gas en licht</t>
  </si>
  <si>
    <t>Kabel en internet</t>
  </si>
  <si>
    <t>Boodschappen</t>
  </si>
  <si>
    <t>Telefoon</t>
  </si>
  <si>
    <t>Autokosten</t>
  </si>
  <si>
    <t>Totaal</t>
  </si>
  <si>
    <t>Minder dan/(Meer dan)</t>
  </si>
  <si>
    <t>Spaargeld</t>
  </si>
  <si>
    <t>Doel</t>
  </si>
  <si>
    <t>Werkelijke totalen</t>
  </si>
  <si>
    <t>Jul</t>
  </si>
  <si>
    <t>Aug</t>
  </si>
  <si>
    <t>Sep</t>
  </si>
  <si>
    <t>Okt</t>
  </si>
  <si>
    <t>Nov</t>
  </si>
  <si>
    <t>Dec</t>
  </si>
  <si>
    <t>Pensioengeld</t>
  </si>
  <si>
    <t>Schoolgeld</t>
  </si>
  <si>
    <t>Vakantiegeld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</si>
</sst>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€-413]\ #,##0;[$€-413]\ \-#,##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indexed="64"/>
      </bottom>
      <diagonal/>
    </border>
    <border>
      <left/>
      <right/>
      <top/>
      <bottom style="double">
        <color theme="7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44" fontId="4" fillId="2" borderId="0" xfId="1" applyFont="1" applyFill="1" applyAlignment="1">
      <alignment horizontal="center"/>
    </xf>
    <xf numFmtId="44" fontId="5" fillId="0" borderId="0" xfId="1" applyFont="1" applyAlignment="1">
      <alignment horizontal="center"/>
    </xf>
    <xf numFmtId="6" fontId="5" fillId="0" borderId="0" xfId="1" applyNumberFormat="1" applyFont="1" applyAlignment="1">
      <alignment horizontal="center"/>
    </xf>
    <xf numFmtId="0" fontId="4" fillId="0" borderId="0" xfId="0" applyFont="1" applyProtection="1">
      <protection locked="0"/>
    </xf>
    <xf numFmtId="44" fontId="4" fillId="0" borderId="0" xfId="1" applyFont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164" fontId="5" fillId="3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44" fontId="4" fillId="3" borderId="7" xfId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165" fontId="5" fillId="3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0" fontId="4" fillId="0" borderId="8" xfId="0" applyFont="1" applyBorder="1" applyProtection="1">
      <protection locked="0"/>
    </xf>
    <xf numFmtId="8" fontId="4" fillId="0" borderId="9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alignment horizontal="center"/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5" fillId="0" borderId="6" xfId="1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 outline="0">
        <left style="thin">
          <color indexed="64"/>
        </left>
        <right/>
        <top/>
        <bottom style="thin">
          <color theme="7" tint="0.3999755851924192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€-413]\ #,##0;[$€-413]\ \-#,##0"/>
      <fill>
        <patternFill patternType="solid">
          <fgColor indexed="64"/>
          <bgColor theme="9" tint="0.79998168889431442"/>
        </patternFill>
      </fill>
      <alignment horizontal="center" vertical="bottom" textRotation="0" wrapText="0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5" formatCode="[$€-413]\ #,##0;[$€-413]\ \-#,##0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Huishoudbudget!$A$3</c:f>
              <c:strCache>
                <c:ptCount val="1"/>
                <c:pt idx="0">
                  <c:v>Hypotheek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Huishoudbudget!$C$3:$N$3</c:f>
              <c:numCache>
                <c:formatCode>[$€-413]\ #,##0;[$€-413]\ \-#,##0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Huishoudbudget!$A$4</c:f>
              <c:strCache>
                <c:ptCount val="1"/>
                <c:pt idx="0">
                  <c:v>Gas en licht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Huishoudbudget!$C$4:$N$4</c:f>
              <c:numCache>
                <c:formatCode>[$€-413]\ #,##0;[$€-413]\ \-#,##0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Huishoudbudget!$A$5</c:f>
              <c:strCache>
                <c:ptCount val="1"/>
                <c:pt idx="0">
                  <c:v>Kabel en internet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Huishoudbudget!$C$5:$N$5</c:f>
              <c:numCache>
                <c:formatCode>[$€-413]\ #,##0;[$€-413]\ \-#,##0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Huishoudbudget!$A$6</c:f>
              <c:strCache>
                <c:ptCount val="1"/>
                <c:pt idx="0">
                  <c:v>Boodschappen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Huishoudbudget!$C$6:$N$6</c:f>
              <c:numCache>
                <c:formatCode>[$€-413]\ #,##0;[$€-413]\ \-#,##0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Huishoudbudget!$A$7</c:f>
              <c:strCache>
                <c:ptCount val="1"/>
                <c:pt idx="0">
                  <c:v>Telefoon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Huishoudbudget!$C$7:$N$7</c:f>
              <c:numCache>
                <c:formatCode>[$€-413]\ #,##0;[$€-413]\ \-#,##0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Huishoudbudget!$A$8</c:f>
              <c:strCache>
                <c:ptCount val="1"/>
                <c:pt idx="0">
                  <c:v>Autokosten</c:v>
                </c:pt>
              </c:strCache>
            </c:strRef>
          </c:tx>
          <c:invertIfNegative val="0"/>
          <c:cat>
            <c:strRef>
              <c:f>Huishoudbudget!$C$2:$N$2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Huishoudbudget!$C$8:$N$8</c:f>
              <c:numCache>
                <c:formatCode>[$€-413]\ #,##0;[$€-413]\ \-#,##0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1792"/>
        <c:axId val="84843264"/>
      </c:barChart>
      <c:catAx>
        <c:axId val="93281792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crossAx val="84843264"/>
        <c:crosses val="autoZero"/>
        <c:auto val="1"/>
        <c:lblAlgn val="ctr"/>
        <c:lblOffset val="100"/>
        <c:noMultiLvlLbl val="0"/>
      </c:catAx>
      <c:valAx>
        <c:axId val="84843264"/>
        <c:scaling>
          <c:orientation val="minMax"/>
        </c:scaling>
        <c:delete val="0"/>
        <c:axPos val="l"/>
        <c:majorGridlines/>
        <c:numFmt formatCode="[$€-413]\ #,##0;[$€-413]\ \-#,##0" sourceLinked="1"/>
        <c:majorTickMark val="out"/>
        <c:minorTickMark val="none"/>
        <c:tickLblPos val="nextTo"/>
        <c:crossAx val="9328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15</xdr:row>
      <xdr:rowOff>176211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2:O15" headerRowDxfId="56" dataDxfId="55" headerRowCellStyle="Currency" dataCellStyle="Currency">
  <autoFilter ref="A12:O15"/>
  <tableColumns count="15">
    <tableColumn id="1" name="Categorie" totalsRowLabel="Totaal" dataDxfId="54" totalsRowDxfId="53"/>
    <tableColumn id="2" name="Doel" totalsRowFunction="sum" dataDxfId="52" totalsRowDxfId="51" dataCellStyle="Currency"/>
    <tableColumn id="3" name="Jan" totalsRowFunction="sum" dataDxfId="50" totalsRowDxfId="49" dataCellStyle="Currency"/>
    <tableColumn id="4" name="Feb" totalsRowFunction="sum" dataDxfId="48" totalsRowDxfId="47" dataCellStyle="Currency"/>
    <tableColumn id="5" name="Mrt" totalsRowFunction="sum" dataDxfId="46" totalsRowDxfId="45" dataCellStyle="Currency"/>
    <tableColumn id="6" name="Apr" totalsRowFunction="sum" dataDxfId="44" totalsRowDxfId="43" dataCellStyle="Currency"/>
    <tableColumn id="7" name="Mei" totalsRowFunction="sum" dataDxfId="42" totalsRowDxfId="41" dataCellStyle="Currency"/>
    <tableColumn id="8" name="Jun" totalsRowFunction="sum" dataDxfId="40" dataCellStyle="Currency"/>
    <tableColumn id="10" name="Jul" dataDxfId="39" dataCellStyle="Currency"/>
    <tableColumn id="11" name="Aug" dataDxfId="38" dataCellStyle="Currency"/>
    <tableColumn id="12" name="Sep" dataDxfId="37" dataCellStyle="Currency"/>
    <tableColumn id="13" name="Okt" dataDxfId="36" dataCellStyle="Currency"/>
    <tableColumn id="14" name="Nov" dataDxfId="35" dataCellStyle="Currency"/>
    <tableColumn id="15" name="Dec" dataDxfId="34" dataCellStyle="Currency"/>
    <tableColumn id="9" name="Werkelijke totalen" dataDxfId="33" dataCellStyle="Currency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O9" totalsRowCount="1" headerRowDxfId="32" dataDxfId="31" totalsRowDxfId="30" headerRowCellStyle="Currency" dataCellStyle="Currency">
  <autoFilter ref="A2:O8"/>
  <tableColumns count="15">
    <tableColumn id="1" name="Categorie" totalsRowLabel="Totaal" dataDxfId="29" totalsRowDxfId="28"/>
    <tableColumn id="2" name="Budget" totalsRowFunction="sum" dataDxfId="27" totalsRowDxfId="26" dataCellStyle="Currency"/>
    <tableColumn id="3" name="Jan" totalsRowFunction="sum" dataDxfId="25" totalsRowDxfId="24" dataCellStyle="Currency"/>
    <tableColumn id="4" name="Feb" totalsRowFunction="sum" dataDxfId="23" totalsRowDxfId="22" dataCellStyle="Currency"/>
    <tableColumn id="5" name="Mrt" totalsRowFunction="sum" dataDxfId="21" totalsRowDxfId="20" dataCellStyle="Currency"/>
    <tableColumn id="6" name="Apr" totalsRowFunction="sum" dataDxfId="19" totalsRowDxfId="18" dataCellStyle="Currency"/>
    <tableColumn id="7" name="Mei" totalsRowFunction="sum" dataDxfId="17" totalsRowDxfId="16" dataCellStyle="Currency"/>
    <tableColumn id="8" name="Jun" totalsRowFunction="sum" dataDxfId="15" totalsRowDxfId="14" dataCellStyle="Currency"/>
    <tableColumn id="10" name="Jul" totalsRowFunction="sum" dataDxfId="13" totalsRowDxfId="12"/>
    <tableColumn id="11" name="Aug" totalsRowFunction="sum" dataDxfId="11" totalsRowDxfId="10"/>
    <tableColumn id="12" name="Sep" totalsRowFunction="sum" dataDxfId="9" totalsRowDxfId="8"/>
    <tableColumn id="13" name="Okt" totalsRowFunction="sum" dataDxfId="7" totalsRowDxfId="6"/>
    <tableColumn id="14" name="Nov" totalsRowFunction="sum" dataDxfId="5" totalsRowDxfId="4"/>
    <tableColumn id="15" name="Dec" totalsRowFunction="sum" dataDxfId="3" totalsRowDxfId="2"/>
    <tableColumn id="9" name="Trends" dataDxfId="1" totalsRowDxfId="0" dataCellStyle="Currency"/>
  </tableColumns>
  <tableStyleInfo name="TableStyleLight13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tabSelected="1" workbookViewId="0">
      <selection activeCell="A2" sqref="A2"/>
    </sheetView>
  </sheetViews>
  <sheetFormatPr defaultRowHeight="14.25" x14ac:dyDescent="0.2"/>
  <cols>
    <col min="1" max="1" width="17.625" customWidth="1"/>
    <col min="2" max="2" width="19" customWidth="1"/>
    <col min="3" max="14" width="8.625" customWidth="1"/>
    <col min="15" max="15" width="22.375" customWidth="1"/>
  </cols>
  <sheetData>
    <row r="1" spans="1:15" ht="39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7" t="s">
        <v>9</v>
      </c>
    </row>
    <row r="3" spans="1:15" x14ac:dyDescent="0.2">
      <c r="A3" s="8" t="s">
        <v>10</v>
      </c>
      <c r="B3" s="15">
        <v>1100</v>
      </c>
      <c r="C3" s="16">
        <v>1100</v>
      </c>
      <c r="D3" s="16">
        <v>1100</v>
      </c>
      <c r="E3" s="16">
        <v>1100</v>
      </c>
      <c r="F3" s="16">
        <v>1100</v>
      </c>
      <c r="G3" s="16">
        <v>1100</v>
      </c>
      <c r="H3" s="16">
        <v>1100</v>
      </c>
      <c r="I3" s="16">
        <v>1100</v>
      </c>
      <c r="J3" s="16">
        <v>1100</v>
      </c>
      <c r="K3" s="16">
        <v>1100</v>
      </c>
      <c r="L3" s="16">
        <v>1100</v>
      </c>
      <c r="M3" s="16">
        <v>1100</v>
      </c>
      <c r="N3" s="16">
        <v>1100</v>
      </c>
      <c r="O3" s="9"/>
    </row>
    <row r="4" spans="1:15" x14ac:dyDescent="0.2">
      <c r="A4" s="10" t="s">
        <v>11</v>
      </c>
      <c r="B4" s="17">
        <v>300</v>
      </c>
      <c r="C4" s="18">
        <v>300</v>
      </c>
      <c r="D4" s="18">
        <v>298</v>
      </c>
      <c r="E4" s="18">
        <v>276</v>
      </c>
      <c r="F4" s="18">
        <v>258</v>
      </c>
      <c r="G4" s="18">
        <v>220</v>
      </c>
      <c r="H4" s="18">
        <v>200</v>
      </c>
      <c r="I4" s="18">
        <v>300</v>
      </c>
      <c r="J4" s="18">
        <v>298</v>
      </c>
      <c r="K4" s="18">
        <v>276</v>
      </c>
      <c r="L4" s="18">
        <v>258</v>
      </c>
      <c r="M4" s="18">
        <v>220</v>
      </c>
      <c r="N4" s="18">
        <v>200</v>
      </c>
      <c r="O4" s="11"/>
    </row>
    <row r="5" spans="1:15" x14ac:dyDescent="0.2">
      <c r="A5" s="10" t="s">
        <v>12</v>
      </c>
      <c r="B5" s="17">
        <v>90</v>
      </c>
      <c r="C5" s="18">
        <v>90</v>
      </c>
      <c r="D5" s="18">
        <v>90</v>
      </c>
      <c r="E5" s="18">
        <v>90</v>
      </c>
      <c r="F5" s="18">
        <v>90</v>
      </c>
      <c r="G5" s="18">
        <v>90</v>
      </c>
      <c r="H5" s="18">
        <v>90</v>
      </c>
      <c r="I5" s="18">
        <v>90</v>
      </c>
      <c r="J5" s="18">
        <v>90</v>
      </c>
      <c r="K5" s="18">
        <v>90</v>
      </c>
      <c r="L5" s="18">
        <v>90</v>
      </c>
      <c r="M5" s="18">
        <v>90</v>
      </c>
      <c r="N5" s="18">
        <v>90</v>
      </c>
      <c r="O5" s="11"/>
    </row>
    <row r="6" spans="1:15" x14ac:dyDescent="0.2">
      <c r="A6" s="10" t="s">
        <v>13</v>
      </c>
      <c r="B6" s="17">
        <v>350</v>
      </c>
      <c r="C6" s="18">
        <v>389</v>
      </c>
      <c r="D6" s="18">
        <v>350</v>
      </c>
      <c r="E6" s="18">
        <v>330</v>
      </c>
      <c r="F6" s="18">
        <v>376</v>
      </c>
      <c r="G6" s="18">
        <v>444</v>
      </c>
      <c r="H6" s="18">
        <v>435</v>
      </c>
      <c r="I6" s="18">
        <v>462</v>
      </c>
      <c r="J6" s="18">
        <v>350</v>
      </c>
      <c r="K6" s="18">
        <v>330</v>
      </c>
      <c r="L6" s="18">
        <v>378</v>
      </c>
      <c r="M6" s="18">
        <v>444</v>
      </c>
      <c r="N6" s="18">
        <v>435</v>
      </c>
      <c r="O6" s="11"/>
    </row>
    <row r="7" spans="1:15" x14ac:dyDescent="0.2">
      <c r="A7" s="12" t="s">
        <v>14</v>
      </c>
      <c r="B7" s="17">
        <v>100</v>
      </c>
      <c r="C7" s="18">
        <v>140</v>
      </c>
      <c r="D7" s="18">
        <v>50.93</v>
      </c>
      <c r="E7" s="18">
        <v>120</v>
      </c>
      <c r="F7" s="18">
        <v>88</v>
      </c>
      <c r="G7" s="18">
        <v>89</v>
      </c>
      <c r="H7" s="18">
        <v>103</v>
      </c>
      <c r="I7" s="18">
        <v>140</v>
      </c>
      <c r="J7" s="18">
        <v>50.93</v>
      </c>
      <c r="K7" s="18">
        <v>76</v>
      </c>
      <c r="L7" s="18">
        <v>88</v>
      </c>
      <c r="M7" s="18">
        <v>89</v>
      </c>
      <c r="N7" s="18">
        <v>103</v>
      </c>
      <c r="O7" s="11"/>
    </row>
    <row r="8" spans="1:15" ht="15" thickBot="1" x14ac:dyDescent="0.25">
      <c r="A8" s="23" t="s">
        <v>15</v>
      </c>
      <c r="B8" s="25">
        <v>450</v>
      </c>
      <c r="C8" s="26">
        <v>450</v>
      </c>
      <c r="D8" s="26">
        <v>450</v>
      </c>
      <c r="E8" s="26">
        <v>450</v>
      </c>
      <c r="F8" s="26">
        <v>450</v>
      </c>
      <c r="G8" s="26">
        <v>450</v>
      </c>
      <c r="H8" s="26">
        <v>450</v>
      </c>
      <c r="I8" s="26">
        <v>450</v>
      </c>
      <c r="J8" s="26">
        <v>1000</v>
      </c>
      <c r="K8" s="26">
        <v>450</v>
      </c>
      <c r="L8" s="26">
        <v>450</v>
      </c>
      <c r="M8" s="26">
        <v>450</v>
      </c>
      <c r="N8" s="26">
        <v>450</v>
      </c>
      <c r="O8" s="11"/>
    </row>
    <row r="9" spans="1:15" ht="15" thickTop="1" x14ac:dyDescent="0.2">
      <c r="A9" s="21" t="s">
        <v>16</v>
      </c>
      <c r="B9" s="17">
        <f>SUBTOTAL(109,Table14[Budget])</f>
        <v>2390</v>
      </c>
      <c r="C9" s="18">
        <f>SUBTOTAL(109,Table14[Jan])</f>
        <v>2469</v>
      </c>
      <c r="D9" s="18">
        <f>SUBTOTAL(109,Table14[Feb])</f>
        <v>2338.9300000000003</v>
      </c>
      <c r="E9" s="18">
        <f>SUBTOTAL(109,Table14[Mrt])</f>
        <v>2366</v>
      </c>
      <c r="F9" s="18">
        <f>SUBTOTAL(109,Table14[Apr])</f>
        <v>2362</v>
      </c>
      <c r="G9" s="18">
        <f>SUBTOTAL(109,Table14[Mei])</f>
        <v>2393</v>
      </c>
      <c r="H9" s="18">
        <f>SUBTOTAL(109,Table14[Jun])</f>
        <v>2378</v>
      </c>
      <c r="I9" s="18">
        <f>SUBTOTAL(109,Table14[Jul])</f>
        <v>2542</v>
      </c>
      <c r="J9" s="18">
        <f>SUBTOTAL(109,Table14[Aug])</f>
        <v>2888.9300000000003</v>
      </c>
      <c r="K9" s="18">
        <f>SUBTOTAL(109,Table14[Sep])</f>
        <v>2322</v>
      </c>
      <c r="L9" s="18">
        <f>SUBTOTAL(109,Table14[Okt])</f>
        <v>2364</v>
      </c>
      <c r="M9" s="18">
        <f>SUBTOTAL(109,Table14[Nov])</f>
        <v>2393</v>
      </c>
      <c r="N9" s="18">
        <f>SUBTOTAL(109,Table14[Dec])</f>
        <v>2378</v>
      </c>
      <c r="O9" s="24"/>
    </row>
    <row r="10" spans="1:15" ht="15" x14ac:dyDescent="0.25">
      <c r="A10" s="13"/>
      <c r="B10" s="22" t="s">
        <v>17</v>
      </c>
      <c r="C10" s="27">
        <f t="shared" ref="C10:N10" si="0">SUM($B$9-C9)</f>
        <v>-79</v>
      </c>
      <c r="D10" s="27">
        <f t="shared" si="0"/>
        <v>51.069999999999709</v>
      </c>
      <c r="E10" s="27">
        <f t="shared" si="0"/>
        <v>24</v>
      </c>
      <c r="F10" s="27">
        <f t="shared" si="0"/>
        <v>28</v>
      </c>
      <c r="G10" s="27">
        <f t="shared" si="0"/>
        <v>-3</v>
      </c>
      <c r="H10" s="27">
        <f t="shared" si="0"/>
        <v>12</v>
      </c>
      <c r="I10" s="27">
        <f t="shared" si="0"/>
        <v>-152</v>
      </c>
      <c r="J10" s="27">
        <f t="shared" si="0"/>
        <v>-498.93000000000029</v>
      </c>
      <c r="K10" s="27">
        <f t="shared" si="0"/>
        <v>68</v>
      </c>
      <c r="L10" s="27">
        <f t="shared" si="0"/>
        <v>26</v>
      </c>
      <c r="M10" s="27">
        <f t="shared" si="0"/>
        <v>-3</v>
      </c>
      <c r="N10" s="27">
        <f t="shared" si="0"/>
        <v>12</v>
      </c>
      <c r="O10" s="14"/>
    </row>
    <row r="11" spans="1:15" ht="39" customHeight="1" x14ac:dyDescent="0.25">
      <c r="A11" s="28" t="s">
        <v>18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5" x14ac:dyDescent="0.2">
      <c r="A12" s="1" t="s">
        <v>1</v>
      </c>
      <c r="B12" s="3" t="s">
        <v>19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21</v>
      </c>
      <c r="J12" s="4" t="s">
        <v>22</v>
      </c>
      <c r="K12" s="4" t="s">
        <v>23</v>
      </c>
      <c r="L12" s="4" t="s">
        <v>24</v>
      </c>
      <c r="M12" s="4" t="s">
        <v>25</v>
      </c>
      <c r="N12" s="4" t="s">
        <v>26</v>
      </c>
      <c r="O12" s="2" t="s">
        <v>20</v>
      </c>
    </row>
    <row r="13" spans="1:15" x14ac:dyDescent="0.2">
      <c r="A13" s="1" t="s">
        <v>27</v>
      </c>
      <c r="B13" s="19">
        <v>6000</v>
      </c>
      <c r="C13" s="20">
        <v>800</v>
      </c>
      <c r="D13" s="20">
        <v>500</v>
      </c>
      <c r="E13" s="20">
        <v>120</v>
      </c>
      <c r="F13" s="20">
        <v>600</v>
      </c>
      <c r="G13" s="20">
        <v>550</v>
      </c>
      <c r="H13" s="20">
        <v>240</v>
      </c>
      <c r="I13" s="20">
        <v>800</v>
      </c>
      <c r="J13" s="20">
        <v>500</v>
      </c>
      <c r="K13" s="20">
        <v>120</v>
      </c>
      <c r="L13" s="20">
        <v>600</v>
      </c>
      <c r="M13" s="20">
        <v>0</v>
      </c>
      <c r="N13" s="20">
        <v>240</v>
      </c>
      <c r="O13" s="19">
        <f>SUM(Table2[[#This Row],[Jan]:[Dec]])</f>
        <v>5070</v>
      </c>
    </row>
    <row r="14" spans="1:15" x14ac:dyDescent="0.2">
      <c r="A14" s="1" t="s">
        <v>28</v>
      </c>
      <c r="B14" s="19">
        <v>3000</v>
      </c>
      <c r="C14" s="20">
        <v>200</v>
      </c>
      <c r="D14" s="20">
        <v>250</v>
      </c>
      <c r="E14" s="20">
        <v>120</v>
      </c>
      <c r="F14" s="20">
        <v>300</v>
      </c>
      <c r="G14" s="20">
        <v>250</v>
      </c>
      <c r="H14" s="20">
        <v>150</v>
      </c>
      <c r="I14" s="20">
        <v>200</v>
      </c>
      <c r="J14" s="20">
        <v>250</v>
      </c>
      <c r="K14" s="20">
        <v>120</v>
      </c>
      <c r="L14" s="20">
        <v>300</v>
      </c>
      <c r="M14" s="20">
        <v>250</v>
      </c>
      <c r="N14" s="20">
        <v>150</v>
      </c>
      <c r="O14" s="19">
        <f>SUM(Table2[[#This Row],[Jan]:[Dec]])</f>
        <v>2540</v>
      </c>
    </row>
    <row r="15" spans="1:15" x14ac:dyDescent="0.2">
      <c r="A15" s="1" t="s">
        <v>29</v>
      </c>
      <c r="B15" s="19">
        <v>1500</v>
      </c>
      <c r="C15" s="20">
        <v>100</v>
      </c>
      <c r="D15" s="20">
        <v>150</v>
      </c>
      <c r="E15" s="20">
        <v>200</v>
      </c>
      <c r="F15" s="20">
        <v>100</v>
      </c>
      <c r="G15" s="20">
        <v>100</v>
      </c>
      <c r="H15" s="20">
        <v>50</v>
      </c>
      <c r="I15" s="20">
        <v>100</v>
      </c>
      <c r="J15" s="20">
        <v>150</v>
      </c>
      <c r="K15" s="20">
        <v>200</v>
      </c>
      <c r="L15" s="20">
        <v>100</v>
      </c>
      <c r="M15" s="20">
        <v>100</v>
      </c>
      <c r="N15" s="20">
        <v>50</v>
      </c>
      <c r="O15" s="19">
        <f>SUM(Table2[[#This Row],[Jan]:[Dec]])</f>
        <v>1400</v>
      </c>
    </row>
  </sheetData>
  <mergeCells count="2">
    <mergeCell ref="A1:N1"/>
    <mergeCell ref="A11:N11"/>
  </mergeCells>
  <conditionalFormatting sqref="C10:H10">
    <cfRule type="colorScale" priority="19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18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7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6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8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7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C10:H10">
    <cfRule type="colorScale" priority="6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J10:N10">
    <cfRule type="colorScale" priority="5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4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3">
      <dataBar>
        <cfvo type="num" val="0"/>
        <cfvo type="num" val="$B$13"/>
        <color rgb="FF63C384"/>
      </dataBar>
    </cfRule>
  </conditionalFormatting>
  <conditionalFormatting sqref="O14">
    <cfRule type="dataBar" priority="2">
      <dataBar>
        <cfvo type="num" val="0"/>
        <cfvo type="num" val="$B$14"/>
        <color rgb="FF63C384"/>
      </dataBar>
    </cfRule>
  </conditionalFormatting>
  <conditionalFormatting sqref="O15">
    <cfRule type="dataBar" priority="1">
      <dataBar>
        <cfvo type="num" val="0"/>
        <cfvo type="num" val="$B$15"/>
        <color rgb="FF63C384"/>
      </dataBar>
    </cfRule>
  </conditionalFormatting>
  <pageMargins left="0.7" right="0.7" top="0.75" bottom="0.75" header="0.3" footer="0.3"/>
  <pageSetup paperSize="9" scale="58"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Huishoudbudget!I10:N10</xm:f>
              <xm:sqref>O10</xm:sqref>
            </x14:sparkline>
          </x14:sparklines>
        </x14:sparklineGroup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Huishoudbudget!C3:H3</xm:f>
              <xm:sqref>O3</xm:sqref>
            </x14:sparkline>
            <x14:sparkline>
              <xm:f>Huishoudbudget!C4:H4</xm:f>
              <xm:sqref>O4</xm:sqref>
            </x14:sparkline>
            <x14:sparkline>
              <xm:f>Huishoudbudget!C5:H5</xm:f>
              <xm:sqref>O5</xm:sqref>
            </x14:sparkline>
            <x14:sparkline>
              <xm:f>Huishoudbudget!C6:H6</xm:f>
              <xm:sqref>O6</xm:sqref>
            </x14:sparkline>
            <x14:sparkline>
              <xm:f>Huishoudbudget!C7:H7</xm:f>
              <xm:sqref>O7</xm:sqref>
            </x14:sparkline>
            <x14:sparkline>
              <xm:f>Huishoudbudget!C8:H8</xm:f>
              <xm:sqref>O8</xm:sqref>
            </x14:sparkline>
            <x14:sparkline>
              <xm:f>Huishoudbudget!C9:H9</xm:f>
              <xm:sqref>O9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6b10b74-023b-4505-bd21-3dea7fe386f6" xsi:nil="true"/>
    <DirectSourceMarket xmlns="e6b10b74-023b-4505-bd21-3dea7fe386f6">english</DirectSourceMarket>
    <ThumbnailAssetId xmlns="e6b10b74-023b-4505-bd21-3dea7fe386f6" xsi:nil="true"/>
    <AssetType xmlns="e6b10b74-023b-4505-bd21-3dea7fe386f6" xsi:nil="true"/>
    <Milestone xmlns="e6b10b74-023b-4505-bd21-3dea7fe386f6" xsi:nil="true"/>
    <OriginAsset xmlns="e6b10b74-023b-4505-bd21-3dea7fe386f6" xsi:nil="true"/>
    <TPComponent xmlns="e6b10b74-023b-4505-bd21-3dea7fe386f6" xsi:nil="true"/>
    <AssetId xmlns="e6b10b74-023b-4505-bd21-3dea7fe386f6">TP102264310</AssetId>
    <TPFriendlyName xmlns="e6b10b74-023b-4505-bd21-3dea7fe386f6" xsi:nil="true"/>
    <SourceTitle xmlns="e6b10b74-023b-4505-bd21-3dea7fe386f6" xsi:nil="true"/>
    <TPApplication xmlns="e6b10b74-023b-4505-bd21-3dea7fe386f6" xsi:nil="true"/>
    <TPLaunchHelpLink xmlns="e6b10b74-023b-4505-bd21-3dea7fe386f6" xsi:nil="true"/>
    <OpenTemplate xmlns="e6b10b74-023b-4505-bd21-3dea7fe386f6">true</OpenTemplate>
    <PlannedPubDate xmlns="e6b10b74-023b-4505-bd21-3dea7fe386f6">2010-11-05T02:53:00+00:00</PlannedPubDate>
    <CrawlForDependencies xmlns="e6b10b74-023b-4505-bd21-3dea7fe386f6">false</CrawlForDependencies>
    <TrustLevel xmlns="e6b10b74-023b-4505-bd21-3dea7fe386f6">1 Microsoft Managed Content</TrustLevel>
    <PublishStatusLookup xmlns="e6b10b74-023b-4505-bd21-3dea7fe386f6">
      <Value>251821</Value>
      <Value>316547</Value>
    </PublishStatusLookup>
    <LocLastLocAttemptVersionLookup xmlns="e6b10b74-023b-4505-bd21-3dea7fe386f6">14451</LocLastLocAttemptVersionLookup>
    <TemplateTemplateType xmlns="e6b10b74-023b-4505-bd21-3dea7fe386f6">Excel Spreadsheet Template</TemplateTemplateType>
    <TPNamespace xmlns="e6b10b74-023b-4505-bd21-3dea7fe386f6" xsi:nil="true"/>
    <Markets xmlns="e6b10b74-023b-4505-bd21-3dea7fe386f6"/>
    <OriginalSourceMarket xmlns="e6b10b74-023b-4505-bd21-3dea7fe386f6">english</OriginalSourceMarket>
    <TPInstallLocation xmlns="e6b10b74-023b-4505-bd21-3dea7fe386f6" xsi:nil="true"/>
    <TPAppVersion xmlns="e6b10b74-023b-4505-bd21-3dea7fe386f6" xsi:nil="true"/>
    <TPCommandLine xmlns="e6b10b74-023b-4505-bd21-3dea7fe386f6" xsi:nil="true"/>
    <APAuthor xmlns="e6b10b74-023b-4505-bd21-3dea7fe386f6">
      <UserInfo>
        <DisplayName>System Account</DisplayName>
        <AccountId>1073741823</AccountId>
        <AccountType/>
      </UserInfo>
    </APAuthor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PClientViewer xmlns="e6b10b74-023b-4505-bd21-3dea7fe386f6" xsi:nil="true"/>
    <CSXHash xmlns="e6b10b74-023b-4505-bd21-3dea7fe386f6" xsi:nil="true"/>
    <IsDeleted xmlns="e6b10b74-023b-4505-bd21-3dea7fe386f6">false</IsDeleted>
    <UANotes xmlns="e6b10b74-023b-4505-bd21-3dea7fe386f6" xsi:nil="true"/>
    <TemplateStatus xmlns="e6b10b74-023b-4505-bd21-3dea7fe386f6" xsi:nil="true"/>
    <Downloads xmlns="e6b10b74-023b-4505-bd21-3dea7fe386f6">0</Downloads>
    <UACurrentWords xmlns="e6b10b74-023b-4505-bd21-3dea7fe386f6" xsi:nil="true"/>
    <CampaignTagsTaxHTField0 xmlns="e6b10b74-023b-4505-bd21-3dea7fe386f6">
      <Terms xmlns="http://schemas.microsoft.com/office/infopath/2007/PartnerControls"/>
    </CampaignTagsTaxHTField0>
    <NumericId xmlns="e6b10b74-023b-4505-bd21-3dea7fe386f6" xsi:nil="true"/>
    <OOCacheId xmlns="e6b10b74-023b-4505-bd21-3dea7fe386f6" xsi:nil="true"/>
    <LocOverallPreviewStatusLookup xmlns="e6b10b74-023b-4505-bd21-3dea7fe386f6" xsi:nil="true"/>
    <ApprovalLog xmlns="e6b10b74-023b-4505-bd21-3dea7fe386f6" xsi:nil="true"/>
    <ApprovalStatus xmlns="e6b10b74-023b-4505-bd21-3dea7fe386f6">InProgress</ApprovalStatus>
    <AssetStart xmlns="e6b10b74-023b-4505-bd21-3dea7fe386f6">2011-08-04T09:32:03+00:00</AssetStart>
    <EditorialTags xmlns="e6b10b74-023b-4505-bd21-3dea7fe386f6" xsi:nil="true"/>
    <InternalTagsTaxHTField0 xmlns="e6b10b74-023b-4505-bd21-3dea7fe386f6">
      <Terms xmlns="http://schemas.microsoft.com/office/infopath/2007/PartnerControls"/>
    </InternalTagsTaxHTField0>
    <LastModifiedDateTime xmlns="e6b10b74-023b-4505-bd21-3dea7fe386f6" xsi:nil="true"/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TimesCloned xmlns="e6b10b74-023b-4505-bd21-3dea7fe386f6" xsi:nil="true"/>
    <LocOverallHandbackStatusLookup xmlns="e6b10b74-023b-4505-bd21-3dea7fe386f6" xsi:nil="true"/>
    <AssetExpire xmlns="e6b10b74-023b-4505-bd21-3dea7fe386f6">2100-01-01T00:00:00+00:00</AssetExpire>
    <LocLastLocAttemptVersionTypeLookup xmlns="e6b10b74-023b-4505-bd21-3dea7fe386f6" xsi:nil="true"/>
    <MachineTranslated xmlns="e6b10b74-023b-4505-bd21-3dea7fe386f6">false</MachineTranslated>
    <Manager xmlns="e6b10b74-023b-4505-bd21-3dea7fe386f6" xsi:nil="true"/>
    <CSXUpdate xmlns="e6b10b74-023b-4505-bd21-3dea7fe386f6">false</CSXUpdate>
    <LocOverallPublishStatusLookup xmlns="e6b10b74-023b-4505-bd21-3dea7fe386f6" xsi:nil="true"/>
    <MarketSpecific xmlns="e6b10b74-023b-4505-bd21-3dea7fe386f6" xsi:nil="true"/>
    <LastHandOff xmlns="e6b10b74-023b-4505-bd21-3dea7fe386f6" xsi:nil="true"/>
    <LocManualTestRequired xmlns="e6b10b74-023b-4505-bd21-3dea7fe386f6" xsi:nil="true"/>
    <LocRecommendedHandoff xmlns="e6b10b74-023b-4505-bd21-3dea7fe386f6" xsi:nil="true"/>
    <BusinessGroup xmlns="e6b10b74-023b-4505-bd21-3dea7fe386f6" xsi:nil="true"/>
    <ScenarioTagsTaxHTField0 xmlns="e6b10b74-023b-4505-bd21-3dea7fe386f6">
      <Terms xmlns="http://schemas.microsoft.com/office/infopath/2007/PartnerControls"/>
    </ScenarioTagsTaxHTField0>
    <VoteCount xmlns="e6b10b74-023b-4505-bd21-3dea7fe386f6" xsi:nil="true"/>
    <AcquiredFrom xmlns="e6b10b74-023b-4505-bd21-3dea7fe386f6">Internal MS</AcquiredFrom>
    <IsSearchable xmlns="e6b10b74-023b-4505-bd21-3dea7fe386f6">false</IsSearchable>
    <ArtSampleDocs xmlns="e6b10b74-023b-4505-bd21-3dea7fe386f6" xsi:nil="true"/>
    <UALocComments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OutputCachingOn xmlns="e6b10b74-023b-4505-bd21-3dea7fe386f6">false</OutputCachingOn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BugNumber xmlns="e6b10b74-023b-4505-bd21-3dea7fe386f6" xsi:nil="true"/>
    <LegacyData xmlns="e6b10b74-023b-4505-bd21-3dea7fe386f6" xsi:nil="true"/>
    <LocProcessedForMarketsLookup xmlns="e6b10b74-023b-4505-bd21-3dea7fe386f6" xsi:nil="true"/>
    <IntlLangReview xmlns="e6b10b74-023b-4505-bd21-3dea7fe386f6" xsi:nil="true"/>
    <LocNewPublishedVersionLookup xmlns="e6b10b74-023b-4505-bd21-3dea7fe386f6" xsi:nil="true"/>
    <LocPublishedDependentAssetsLookup xmlns="e6b10b74-023b-4505-bd21-3dea7fe386f6" xsi:nil="true"/>
    <SubmitterId xmlns="e6b10b74-023b-4505-bd21-3dea7fe386f6" xsi:nil="true"/>
    <IntlLangReviewer xmlns="e6b10b74-023b-4505-bd21-3dea7fe386f6" xsi:nil="true"/>
    <LocOverallLocStatusLookup xmlns="e6b10b74-023b-4505-bd21-3dea7fe386f6" xsi:nil="true"/>
    <IntlLocPriority xmlns="e6b10b74-023b-4505-bd21-3dea7fe386f6" xsi:nil="true"/>
    <LocPublishedLinkedAssetsLookup xmlns="e6b10b74-023b-4505-bd21-3dea7fe386f6" xsi:nil="true"/>
    <CSXSubmissionDate xmlns="e6b10b74-023b-4505-bd21-3dea7fe386f6" xsi:nil="true"/>
    <BlockPublish xmlns="e6b10b74-023b-4505-bd21-3dea7fe386f6" xsi:nil="true"/>
    <ContentItem xmlns="e6b10b74-023b-4505-bd21-3dea7fe386f6" xsi:nil="true"/>
    <CSXSubmissionMarket xmlns="e6b10b74-023b-4505-bd21-3dea7fe386f6" xsi:nil="true"/>
    <HandoffToMSDN xmlns="e6b10b74-023b-4505-bd21-3dea7fe386f6" xsi:nil="true"/>
    <ShowIn xmlns="e6b10b74-023b-4505-bd21-3dea7fe386f6">Show everywhere</ShowIn>
    <UALocRecommendation xmlns="e6b10b74-023b-4505-bd21-3dea7fe386f6">Localize</UALocRecommendation>
    <IntlLangReviewDate xmlns="e6b10b74-023b-4505-bd21-3dea7fe386f6" xsi:nil="true"/>
    <PrimaryImageGen xmlns="e6b10b74-023b-4505-bd21-3dea7fe386f6">false</PrimaryImageGen>
    <PolicheckWords xmlns="e6b10b74-023b-4505-bd21-3dea7fe386f6" xsi:nil="true"/>
    <ClipArtFilename xmlns="e6b10b74-023b-4505-bd21-3dea7fe386f6" xsi:nil="true"/>
    <APDescription xmlns="e6b10b74-023b-4505-bd21-3dea7fe386f6" xsi:nil="true"/>
    <UAProjectedTotalWords xmlns="e6b10b74-023b-4505-bd21-3dea7fe386f6" xsi:nil="true"/>
    <Provider xmlns="e6b10b74-023b-4505-bd21-3dea7fe386f6" xsi:nil="true"/>
    <TaxCatchAll xmlns="e6b10b74-023b-4505-bd21-3dea7fe386f6"/>
    <FriendlyTitle xmlns="e6b10b74-023b-4505-bd21-3dea7fe386f6" xsi:nil="true"/>
    <Providers xmlns="e6b10b74-023b-4505-bd21-3dea7fe386f6" xsi:nil="true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2730F4-0D6C-4396-89F8-4684B9D8B2F0}"/>
</file>

<file path=customXml/itemProps2.xml><?xml version="1.0" encoding="utf-8"?>
<ds:datastoreItem xmlns:ds="http://schemas.openxmlformats.org/officeDocument/2006/customXml" ds:itemID="{3B3321BA-9FA3-4802-945B-8F52BE927C75}"/>
</file>

<file path=customXml/itemProps3.xml><?xml version="1.0" encoding="utf-8"?>
<ds:datastoreItem xmlns:ds="http://schemas.openxmlformats.org/officeDocument/2006/customXml" ds:itemID="{F82C60A7-8666-4FC5-99B9-497B47B54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Huishoudbudget</vt:lpstr>
      <vt:lpstr>Huishoudbudget!Print_Area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2011-07-27T17:32:30Z</dcterms:created>
  <dcterms:modified xsi:type="dcterms:W3CDTF">2012-05-25T08:41:34Z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Order">
    <vt:r8>5269500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