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37395" windowHeight="15990"/>
  </bookViews>
  <sheets>
    <sheet name="Laporan Perbelanjaan" sheetId="1" r:id="rId1"/>
  </sheets>
  <definedNames>
    <definedName name="MileageRate">'Laporan Perbelanjaan'!$C$7</definedName>
    <definedName name="WeekEnding">'Laporan Perbelanjaan'!$C$6</definedName>
  </definedNames>
  <calcPr calcId="152511"/>
</workbook>
</file>

<file path=xl/calcChain.xml><?xml version="1.0" encoding="utf-8"?>
<calcChain xmlns="http://schemas.openxmlformats.org/spreadsheetml/2006/main">
  <c r="J40" i="1" l="1"/>
  <c r="J44" i="1" s="1"/>
  <c r="C25" i="1" l="1"/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J25" i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J26" i="1" l="1"/>
  <c r="I37" i="1"/>
  <c r="C37" i="1"/>
  <c r="J35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2" i="1" l="1"/>
  <c r="J18" i="1" s="1"/>
  <c r="J37" i="1" s="1"/>
</calcChain>
</file>

<file path=xl/sharedStrings.xml><?xml version="1.0" encoding="utf-8"?>
<sst xmlns="http://schemas.openxmlformats.org/spreadsheetml/2006/main" count="41" uniqueCount="38">
  <si>
    <t>Kim Abercrombie</t>
  </si>
  <si>
    <t>NAMA SYARIKAT</t>
  </si>
  <si>
    <t>LAPORAN PERBELANJAAN</t>
  </si>
  <si>
    <t>PEKERJA:</t>
  </si>
  <si>
    <t>DIBENARKAN OLEH:</t>
  </si>
  <si>
    <t>BAHAGIAN:</t>
  </si>
  <si>
    <t>Jualan</t>
  </si>
  <si>
    <t>MINGGU TAMAT:</t>
  </si>
  <si>
    <t>TARIKH:</t>
  </si>
  <si>
    <t>KADAR PERBATUAN:</t>
  </si>
  <si>
    <t>PENGANGKUTAN</t>
  </si>
  <si>
    <t>Batu yang Dipandu</t>
  </si>
  <si>
    <t>Pembayaran Balik Perbatuan</t>
  </si>
  <si>
    <t>Tempat Letak Kereta dan Tol</t>
  </si>
  <si>
    <t>Sewa Kereta</t>
  </si>
  <si>
    <t>Teksi / Limo</t>
  </si>
  <si>
    <t>Lain (Kereta Api atau Bas)</t>
  </si>
  <si>
    <t>Tiket Penerbangan</t>
  </si>
  <si>
    <t>JUMLAH</t>
  </si>
  <si>
    <t>PENGINAPAN &amp; MAKANAN</t>
  </si>
  <si>
    <t>Penginapan</t>
  </si>
  <si>
    <t>Sarapan pagi</t>
  </si>
  <si>
    <t>Makan Tengah Hari</t>
  </si>
  <si>
    <t>Makan malam</t>
  </si>
  <si>
    <t>Makanan Ringan</t>
  </si>
  <si>
    <t>Subjumlah Makanan</t>
  </si>
  <si>
    <t>LAIN-LAIN</t>
  </si>
  <si>
    <t>Bekalan</t>
  </si>
  <si>
    <t>Peralatan</t>
  </si>
  <si>
    <t>Telefon, Faks, Internet</t>
  </si>
  <si>
    <t>Lain*</t>
  </si>
  <si>
    <t>Hiburan*</t>
  </si>
  <si>
    <t>JUMLAH BESAR</t>
  </si>
  <si>
    <t>JUMLAH PERBELANJAAN</t>
  </si>
  <si>
    <t>PENDAHULUAN</t>
  </si>
  <si>
    <t>JUMLAH BAYARAN BALIK</t>
  </si>
  <si>
    <t>Sila lampirkan semua resit.</t>
  </si>
  <si>
    <t>*Tujuan Perniagaan untuk "Hiburan" dan Item "Lain":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</si>
</sst>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6" formatCode="dddd"/>
    <numFmt numFmtId="167" formatCode="&quot;RM&quot;#,##0"/>
  </numFmts>
  <fonts count="1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6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horizontal="left" vertical="center" indent="1"/>
    </xf>
    <xf numFmtId="167" fontId="3" fillId="2" borderId="12" xfId="3" applyNumberFormat="1" applyBorder="1">
      <alignment vertical="center"/>
    </xf>
    <xf numFmtId="167" fontId="3" fillId="2" borderId="13" xfId="3" applyNumberFormat="1" applyBorder="1">
      <alignment vertical="center"/>
    </xf>
    <xf numFmtId="167" fontId="3" fillId="2" borderId="14" xfId="3" applyNumberFormat="1" applyBorder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0" xfId="4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3" fillId="2" borderId="2" xfId="3" applyNumberFormat="1">
      <alignment vertical="center"/>
    </xf>
    <xf numFmtId="167" fontId="0" fillId="0" borderId="0" xfId="4" applyNumberFormat="1" applyFont="1" applyFill="1" applyBorder="1" applyAlignment="1"/>
    <xf numFmtId="167" fontId="0" fillId="0" borderId="0" xfId="0" applyNumberFormat="1">
      <alignment vertical="center"/>
    </xf>
    <xf numFmtId="167" fontId="0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67" fontId="9" fillId="0" borderId="0" xfId="2" applyNumberFormat="1" applyAlignment="1">
      <alignment horizontal="left" vertical="center"/>
    </xf>
  </cellXfs>
  <cellStyles count="10">
    <cellStyle name="Do Not Type" xfId="4"/>
    <cellStyle name="Input Custom" xfId="2"/>
    <cellStyle name="Instructions" xfId="5"/>
    <cellStyle name="Normal" xfId="0" builtinId="0" customBuiltin="1"/>
    <cellStyle name="Table Totals" xfId="3"/>
    <cellStyle name="Tajuk" xfId="1" builtinId="15" customBuiltin="1"/>
    <cellStyle name="Tajuk 1" xfId="6" builtinId="16" customBuiltin="1"/>
    <cellStyle name="Tajuk 2" xfId="7" builtinId="17" customBuiltin="1"/>
    <cellStyle name="Tajuk 3" xfId="8" builtinId="18" customBuiltin="1"/>
    <cellStyle name="Tajuk 4" xfId="9" builtinId="19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7" formatCode="&quot;RM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7" formatCode="&quot;RM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7" formatCode="&quot;RM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ation" displayName="Transportation" ref="B11:J18" headerRowCount="0" totalsRowCount="1">
  <tableColumns count="9">
    <tableColumn id="1" name="Transportation" totalsRowLabel="JUMLAH" dataDxfId="47" totalsRowDxfId="46"/>
    <tableColumn id="11" name="Day 1" totalsRowFunction="custom" totalsRowDxfId="45">
      <totalsRowFormula>SUBTOTAL(109,C12:C17)</totalsRowFormula>
    </tableColumn>
    <tableColumn id="12" name="Day 2" totalsRowFunction="custom" totalsRowDxfId="44">
      <totalsRowFormula>SUBTOTAL(109,D12:D17)</totalsRowFormula>
    </tableColumn>
    <tableColumn id="17" name="Day 3" dataDxfId="43" totalsRowDxfId="42"/>
    <tableColumn id="13" name="Day 4" totalsRowFunction="custom" totalsRowDxfId="41">
      <totalsRowFormula>SUBTOTAL(109,F12:F17)</totalsRowFormula>
    </tableColumn>
    <tableColumn id="14" name="Day 5" totalsRowFunction="custom" totalsRowDxfId="40">
      <totalsRowFormula>SUBTOTAL(109,G12:G17)</totalsRowFormula>
    </tableColumn>
    <tableColumn id="15" name="Day 6" totalsRowFunction="custom" totalsRowDxfId="39">
      <totalsRowFormula>SUBTOTAL(109,H12:H17)</totalsRowFormula>
    </tableColumn>
    <tableColumn id="16" name="Day 7" totalsRowFunction="custom" totalsRowDxfId="38">
      <totalsRowFormula>SUBTOTAL(109,I12:I17)</totalsRowFormula>
    </tableColumn>
    <tableColumn id="9" name="Total" totalsRowFunction="custom" dataDxfId="37" totalsRowDxfId="36">
      <calculatedColumnFormula>SUM(Transportation[[#This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Perbelanjaan Pengangkutan" altTextSummary="Senarai perbelanjaan pengangkutan bagi setiap hari minggu perbelanjaan."/>
    </ext>
  </extLst>
</table>
</file>

<file path=xl/tables/table2.xml><?xml version="1.0" encoding="utf-8"?>
<table xmlns="http://schemas.openxmlformats.org/spreadsheetml/2006/main" id="2" name="LodgingMeals" displayName="LodgingMeals" ref="B21:J27" headerRowCount="0" totalsRowCount="1">
  <tableColumns count="9">
    <tableColumn id="1" name="Lodging &amp; Meals" totalsRowLabel="JUMLAH" dataDxfId="35" totalsRowDxfId="34"/>
    <tableColumn id="11" name="Day 1" totalsRowFunction="custom" dataDxfId="33" totalsRowDxfId="32">
      <totalsRowFormula>SUBTOTAL(109,C21,C26)</totalsRowFormula>
    </tableColumn>
    <tableColumn id="14" name="Day 2" totalsRowFunction="custom" dataDxfId="31" totalsRowDxfId="30">
      <totalsRowFormula>SUBTOTAL(109,D21,D26)</totalsRowFormula>
    </tableColumn>
    <tableColumn id="13" name="Day 3" totalsRowFunction="custom" dataDxfId="29" totalsRowDxfId="28">
      <totalsRowFormula>SUBTOTAL(109,E21,E26)</totalsRowFormula>
    </tableColumn>
    <tableColumn id="17" name="Day 4" totalsRowFunction="custom" dataDxfId="27" totalsRowDxfId="26">
      <totalsRowFormula>SUBTOTAL(109,F21,F26)</totalsRowFormula>
    </tableColumn>
    <tableColumn id="16" name="Day 5" totalsRowFunction="custom" dataDxfId="25" totalsRowDxfId="24">
      <totalsRowFormula>SUBTOTAL(109,G21,G26)</totalsRowFormula>
    </tableColumn>
    <tableColumn id="15" name="Day 6" totalsRowFunction="custom" dataDxfId="23" totalsRowDxfId="22">
      <totalsRowFormula>SUBTOTAL(109,H21,H26)</totalsRowFormula>
    </tableColumn>
    <tableColumn id="12" name="Day 7" totalsRowFunction="custom" dataDxfId="21" totalsRowDxfId="20">
      <totalsRowFormula>SUBTOTAL(109,I21,I26)</totalsRowFormula>
    </tableColumn>
    <tableColumn id="9" name="Total" totalsRowFunction="custom" dataDxfId="19" totalsRowDxfId="18">
      <calculatedColumnFormula>SUM(LodgingMeals[[#This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Perbelanjaan Penginapan &amp; Makanan" altTextSummary="Senarai perbelanjaan penginapan dan makanan bagi setiap hari minggu perbelanjaan."/>
    </ext>
  </extLst>
</table>
</file>

<file path=xl/tables/table3.xml><?xml version="1.0" encoding="utf-8"?>
<table xmlns="http://schemas.openxmlformats.org/spreadsheetml/2006/main" id="3" name="Misc" displayName="Misc" ref="B30:J35" headerRowCount="0" totalsRowCount="1">
  <tableColumns count="9">
    <tableColumn id="1" name="Miscellaneous" totalsRowLabel="JUMLAH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Perbelanjaan Lain" altTextSummary="Senarai perbelanjaan lain bagi setiap hari minggu perbelanjaan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4.4257812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1" t="s">
        <v>1</v>
      </c>
      <c r="B1" s="11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2" t="s">
        <v>2</v>
      </c>
    </row>
    <row r="3" spans="1:10" ht="16.5" customHeight="1" x14ac:dyDescent="0.2">
      <c r="A3" s="2"/>
    </row>
    <row r="4" spans="1:10" ht="16.5" customHeight="1" x14ac:dyDescent="0.2">
      <c r="A4" s="2"/>
      <c r="B4" s="17" t="s">
        <v>3</v>
      </c>
      <c r="C4" s="18" t="s">
        <v>0</v>
      </c>
      <c r="D4" s="2"/>
      <c r="E4" s="2"/>
      <c r="F4" s="2"/>
      <c r="G4" s="2" t="s">
        <v>4</v>
      </c>
      <c r="H4" s="3"/>
      <c r="I4" s="3"/>
      <c r="J4" s="3"/>
    </row>
    <row r="5" spans="1:10" ht="16.5" customHeight="1" x14ac:dyDescent="0.2">
      <c r="A5" s="2"/>
      <c r="B5" s="17" t="s">
        <v>5</v>
      </c>
      <c r="C5" s="18" t="s">
        <v>6</v>
      </c>
      <c r="D5" s="2"/>
      <c r="E5" s="2"/>
      <c r="F5" s="2"/>
      <c r="G5" s="2"/>
    </row>
    <row r="6" spans="1:10" ht="16.5" customHeight="1" x14ac:dyDescent="0.2">
      <c r="A6" s="2"/>
      <c r="B6" s="17" t="s">
        <v>7</v>
      </c>
      <c r="C6" s="19">
        <v>41340</v>
      </c>
      <c r="D6" s="2"/>
      <c r="E6" s="2"/>
      <c r="F6" s="2"/>
      <c r="G6" s="16" t="s">
        <v>8</v>
      </c>
      <c r="H6" s="3"/>
      <c r="I6" s="3"/>
      <c r="J6" s="3"/>
    </row>
    <row r="7" spans="1:10" ht="16.5" customHeight="1" x14ac:dyDescent="0.2">
      <c r="A7" s="2"/>
      <c r="B7" s="17" t="s">
        <v>9</v>
      </c>
      <c r="C7" s="42">
        <v>0.67</v>
      </c>
      <c r="D7" s="2"/>
      <c r="E7" s="2"/>
      <c r="F7" s="2"/>
      <c r="G7" s="2"/>
    </row>
    <row r="8" spans="1:10" ht="16.5" customHeight="1" x14ac:dyDescent="0.2">
      <c r="A8" s="2"/>
    </row>
    <row r="9" spans="1:10" ht="16.5" customHeight="1" x14ac:dyDescent="0.2">
      <c r="A9" s="2"/>
      <c r="C9" s="14" t="str">
        <f t="shared" ref="C9:I9" si="0">UPPER(TEXT(C10,"dddd"))</f>
        <v>JUMAAT</v>
      </c>
      <c r="D9" s="14" t="str">
        <f t="shared" si="0"/>
        <v>SABTU</v>
      </c>
      <c r="E9" s="14" t="str">
        <f t="shared" si="0"/>
        <v>AHAD</v>
      </c>
      <c r="F9" s="14" t="str">
        <f t="shared" si="0"/>
        <v>ISNIN</v>
      </c>
      <c r="G9" s="14" t="str">
        <f t="shared" si="0"/>
        <v>SELASA</v>
      </c>
      <c r="H9" s="14" t="str">
        <f t="shared" si="0"/>
        <v>RABU</v>
      </c>
      <c r="I9" s="14" t="str">
        <f t="shared" si="0"/>
        <v>KHAMIS</v>
      </c>
    </row>
    <row r="10" spans="1:10" ht="16.5" customHeight="1" x14ac:dyDescent="0.2">
      <c r="A10" s="2"/>
      <c r="B10" s="13" t="s">
        <v>10</v>
      </c>
      <c r="C10" s="15">
        <f>WeekEnding-6</f>
        <v>41334</v>
      </c>
      <c r="D10" s="15">
        <f>WeekEnding-5</f>
        <v>41335</v>
      </c>
      <c r="E10" s="15">
        <f>WeekEnding-4</f>
        <v>41336</v>
      </c>
      <c r="F10" s="15">
        <f>WeekEnding-3</f>
        <v>41337</v>
      </c>
      <c r="G10" s="15">
        <f>WeekEnding-2</f>
        <v>41338</v>
      </c>
      <c r="H10" s="15">
        <f>WeekEnding-1</f>
        <v>41339</v>
      </c>
      <c r="I10" s="15">
        <f>WeekEnding</f>
        <v>41340</v>
      </c>
      <c r="J10" s="21" t="s">
        <v>18</v>
      </c>
    </row>
    <row r="11" spans="1:10" ht="16.5" customHeight="1" x14ac:dyDescent="0.2">
      <c r="A11" s="2"/>
      <c r="B11" s="20" t="s">
        <v>11</v>
      </c>
      <c r="C11" s="10">
        <v>145</v>
      </c>
      <c r="D11" s="10"/>
      <c r="E11" s="10"/>
      <c r="F11" s="10"/>
      <c r="G11" s="10"/>
      <c r="H11" s="10"/>
      <c r="I11" s="10"/>
      <c r="J11" s="22">
        <f>SUM(Transportation[[#This Row],[Day 1]:[Day 7]])</f>
        <v>145</v>
      </c>
    </row>
    <row r="12" spans="1:10" ht="16.5" customHeight="1" x14ac:dyDescent="0.2">
      <c r="A12" s="2"/>
      <c r="B12" s="20" t="s">
        <v>12</v>
      </c>
      <c r="C12" s="32">
        <f t="shared" ref="C12:I12" si="1">C11*MileageRate</f>
        <v>97.15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3">
        <f>SUM(Transportation[[#This Row],[Day 1]:[Day 7]])</f>
        <v>97.15</v>
      </c>
    </row>
    <row r="13" spans="1:10" ht="16.5" customHeight="1" x14ac:dyDescent="0.2">
      <c r="A13" s="2"/>
      <c r="B13" s="20" t="s">
        <v>13</v>
      </c>
      <c r="C13" s="34"/>
      <c r="D13" s="34"/>
      <c r="E13" s="34"/>
      <c r="F13" s="34">
        <v>17</v>
      </c>
      <c r="G13" s="34"/>
      <c r="H13" s="34"/>
      <c r="I13" s="34"/>
      <c r="J13" s="33">
        <f>SUM(Transportation[[#This Row],[Day 1]:[Day 7]])</f>
        <v>17</v>
      </c>
    </row>
    <row r="14" spans="1:10" ht="16.5" customHeight="1" x14ac:dyDescent="0.2">
      <c r="A14" s="2"/>
      <c r="B14" s="20" t="s">
        <v>14</v>
      </c>
      <c r="C14" s="34">
        <v>79</v>
      </c>
      <c r="D14" s="34"/>
      <c r="E14" s="34"/>
      <c r="F14" s="34">
        <v>79</v>
      </c>
      <c r="G14" s="34"/>
      <c r="H14" s="34"/>
      <c r="I14" s="34"/>
      <c r="J14" s="33">
        <f>SUM(Transportation[[#This Row],[Day 1]:[Day 7]])</f>
        <v>158</v>
      </c>
    </row>
    <row r="15" spans="1:10" ht="16.5" customHeight="1" x14ac:dyDescent="0.2">
      <c r="A15" s="2"/>
      <c r="B15" s="20" t="s">
        <v>15</v>
      </c>
      <c r="C15" s="34"/>
      <c r="D15" s="34"/>
      <c r="E15" s="34"/>
      <c r="F15" s="34"/>
      <c r="G15" s="34"/>
      <c r="H15" s="34"/>
      <c r="I15" s="34"/>
      <c r="J15" s="33">
        <f>SUM(Transportation[[#This Row],[Day 1]:[Day 7]])</f>
        <v>0</v>
      </c>
    </row>
    <row r="16" spans="1:10" ht="16.5" customHeight="1" x14ac:dyDescent="0.2">
      <c r="A16" s="2"/>
      <c r="B16" s="20" t="s">
        <v>16</v>
      </c>
      <c r="C16" s="34"/>
      <c r="D16" s="34"/>
      <c r="E16" s="34"/>
      <c r="F16" s="34"/>
      <c r="G16" s="34"/>
      <c r="H16" s="34"/>
      <c r="I16" s="34"/>
      <c r="J16" s="33">
        <f>SUM(Transportation[[#This Row],[Day 1]:[Day 7]])</f>
        <v>0</v>
      </c>
    </row>
    <row r="17" spans="1:10" ht="16.5" customHeight="1" x14ac:dyDescent="0.2">
      <c r="A17" s="2"/>
      <c r="B17" s="20" t="s">
        <v>17</v>
      </c>
      <c r="C17" s="34"/>
      <c r="D17" s="34"/>
      <c r="E17" s="34"/>
      <c r="F17" s="34">
        <v>235</v>
      </c>
      <c r="G17" s="34"/>
      <c r="H17" s="34"/>
      <c r="I17" s="34"/>
      <c r="J17" s="33">
        <f>SUM(Transportation[[#This Row],[Day 1]:[Day 7]])</f>
        <v>235</v>
      </c>
    </row>
    <row r="18" spans="1:10" ht="16.5" customHeight="1" x14ac:dyDescent="0.2">
      <c r="A18" s="2"/>
      <c r="B18" s="24" t="s">
        <v>18</v>
      </c>
      <c r="C18" s="30">
        <f>SUBTOTAL(109,C12:C17)</f>
        <v>176.15</v>
      </c>
      <c r="D18" s="30">
        <f>SUBTOTAL(109,D12:D17)</f>
        <v>0</v>
      </c>
      <c r="E18" s="33"/>
      <c r="F18" s="30">
        <f>SUBTOTAL(109,F12:F17)</f>
        <v>331</v>
      </c>
      <c r="G18" s="30">
        <f>SUBTOTAL(109,G12:G17)</f>
        <v>0</v>
      </c>
      <c r="H18" s="30">
        <f>SUBTOTAL(109,H12:H17)</f>
        <v>0</v>
      </c>
      <c r="I18" s="30">
        <f>SUBTOTAL(109,I12:I17)</f>
        <v>0</v>
      </c>
      <c r="J18" s="30">
        <f>SUM(J12:J17)</f>
        <v>507.15</v>
      </c>
    </row>
    <row r="19" spans="1:10" ht="16.5" customHeight="1" x14ac:dyDescent="0.2">
      <c r="A19" s="2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6.5" customHeight="1" x14ac:dyDescent="0.2">
      <c r="A20" s="2"/>
      <c r="B20" s="13" t="s">
        <v>19</v>
      </c>
    </row>
    <row r="21" spans="1:10" ht="16.5" customHeight="1" x14ac:dyDescent="0.2">
      <c r="A21" s="2"/>
      <c r="B21" s="20" t="s">
        <v>20</v>
      </c>
      <c r="C21" s="28">
        <v>145</v>
      </c>
      <c r="D21" s="28"/>
      <c r="E21" s="28"/>
      <c r="F21" s="28"/>
      <c r="G21" s="28"/>
      <c r="H21" s="28"/>
      <c r="I21" s="28"/>
      <c r="J21" s="29">
        <f>SUM(LodgingMeals[[#This Row],[Day 1]:[Day 7]])</f>
        <v>145</v>
      </c>
    </row>
    <row r="22" spans="1:10" ht="16.5" customHeight="1" x14ac:dyDescent="0.2">
      <c r="A22" s="2"/>
      <c r="B22" s="20" t="s">
        <v>21</v>
      </c>
      <c r="C22" s="28">
        <v>11.49</v>
      </c>
      <c r="D22" s="28"/>
      <c r="E22" s="28"/>
      <c r="F22" s="28"/>
      <c r="G22" s="28"/>
      <c r="H22" s="28"/>
      <c r="I22" s="28"/>
      <c r="J22" s="29">
        <f>SUM(LodgingMeals[[#This Row],[Day 1]:[Day 7]])</f>
        <v>11.49</v>
      </c>
    </row>
    <row r="23" spans="1:10" ht="16.5" customHeight="1" x14ac:dyDescent="0.2">
      <c r="A23" s="2"/>
      <c r="B23" s="20" t="s">
        <v>22</v>
      </c>
      <c r="C23" s="28">
        <v>12</v>
      </c>
      <c r="D23" s="28"/>
      <c r="E23" s="28"/>
      <c r="F23" s="28"/>
      <c r="G23" s="28"/>
      <c r="H23" s="28"/>
      <c r="I23" s="28"/>
      <c r="J23" s="29">
        <f>SUM(LodgingMeals[[#This Row],[Day 1]:[Day 7]])</f>
        <v>12</v>
      </c>
    </row>
    <row r="24" spans="1:10" ht="16.5" customHeight="1" x14ac:dyDescent="0.2">
      <c r="A24" s="2"/>
      <c r="B24" s="20" t="s">
        <v>23</v>
      </c>
      <c r="C24" s="28">
        <v>17</v>
      </c>
      <c r="D24" s="28"/>
      <c r="E24" s="28"/>
      <c r="F24" s="28"/>
      <c r="G24" s="28"/>
      <c r="H24" s="28"/>
      <c r="I24" s="28"/>
      <c r="J24" s="29">
        <f>SUM(LodgingMeals[[#This Row],[Day 1]:[Day 7]])</f>
        <v>17</v>
      </c>
    </row>
    <row r="25" spans="1:10" ht="16.5" customHeight="1" x14ac:dyDescent="0.2">
      <c r="A25" s="2"/>
      <c r="B25" s="20" t="s">
        <v>24</v>
      </c>
      <c r="C25" s="28">
        <f>C24*MileageRate</f>
        <v>11.39</v>
      </c>
      <c r="D25" s="28"/>
      <c r="E25" s="28"/>
      <c r="F25" s="28"/>
      <c r="G25" s="28"/>
      <c r="H25" s="28"/>
      <c r="I25" s="28"/>
      <c r="J25" s="29">
        <f>SUM(LodgingMeals[[#This Row],[Day 1]:[Day 7]])</f>
        <v>11.39</v>
      </c>
    </row>
    <row r="26" spans="1:10" ht="16.5" customHeight="1" x14ac:dyDescent="0.2">
      <c r="A26" s="2"/>
      <c r="B26" s="20" t="s">
        <v>25</v>
      </c>
      <c r="C26" s="29">
        <f>SUM(C22:C24)</f>
        <v>40.49</v>
      </c>
      <c r="D26" s="29">
        <f t="shared" ref="D26:I26" si="2">SUM(D22:D24)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>SUM(LodgingMeals[[#This Row],[Day 1]:[Day 7]])</f>
        <v>40.49</v>
      </c>
    </row>
    <row r="27" spans="1:10" ht="16.5" customHeight="1" x14ac:dyDescent="0.2">
      <c r="A27" s="2"/>
      <c r="B27" s="24" t="s">
        <v>18</v>
      </c>
      <c r="C27" s="30">
        <f>SUBTOTAL(109,C21,C26)</f>
        <v>185.49</v>
      </c>
      <c r="D27" s="30">
        <f t="shared" ref="D27:I27" si="3">SUBTOTAL(109,D21,D26)</f>
        <v>0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>SUBTOTAL(109,J21,J26)</f>
        <v>185.49</v>
      </c>
    </row>
    <row r="28" spans="1:10" ht="16.5" customHeight="1" x14ac:dyDescent="0.2">
      <c r="A28" s="2"/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16.5" customHeight="1" x14ac:dyDescent="0.2">
      <c r="A29" s="2"/>
      <c r="B29" s="13" t="s">
        <v>26</v>
      </c>
    </row>
    <row r="30" spans="1:10" ht="16.5" customHeight="1" x14ac:dyDescent="0.2">
      <c r="A30" s="2"/>
      <c r="B30" s="20" t="s">
        <v>27</v>
      </c>
      <c r="C30" s="28"/>
      <c r="D30" s="28"/>
      <c r="E30" s="28"/>
      <c r="F30" s="28"/>
      <c r="G30" s="28"/>
      <c r="H30" s="28"/>
      <c r="I30" s="28"/>
      <c r="J30" s="29">
        <f>SUM(Misc[[#This Row],[Day 1]:[Day 7]])</f>
        <v>0</v>
      </c>
    </row>
    <row r="31" spans="1:10" ht="16.5" customHeight="1" x14ac:dyDescent="0.2">
      <c r="A31" s="2"/>
      <c r="B31" s="20" t="s">
        <v>28</v>
      </c>
      <c r="C31" s="28"/>
      <c r="D31" s="28"/>
      <c r="E31" s="28"/>
      <c r="F31" s="28"/>
      <c r="G31" s="28"/>
      <c r="H31" s="28"/>
      <c r="I31" s="28"/>
      <c r="J31" s="29">
        <f>SUM(Misc[[#This Row],[Day 1]:[Day 7]])</f>
        <v>0</v>
      </c>
    </row>
    <row r="32" spans="1:10" ht="16.5" customHeight="1" x14ac:dyDescent="0.2">
      <c r="A32" s="2"/>
      <c r="B32" s="20" t="s">
        <v>29</v>
      </c>
      <c r="C32" s="28"/>
      <c r="D32" s="28"/>
      <c r="E32" s="28"/>
      <c r="F32" s="28"/>
      <c r="G32" s="28"/>
      <c r="H32" s="28"/>
      <c r="I32" s="28"/>
      <c r="J32" s="29">
        <f>SUM(Misc[[#This Row],[Day 1]:[Day 7]])</f>
        <v>0</v>
      </c>
    </row>
    <row r="33" spans="1:10" ht="16.5" customHeight="1" x14ac:dyDescent="0.2">
      <c r="A33" s="2"/>
      <c r="B33" s="20" t="s">
        <v>30</v>
      </c>
      <c r="C33" s="28"/>
      <c r="D33" s="28"/>
      <c r="E33" s="28"/>
      <c r="F33" s="28"/>
      <c r="G33" s="28"/>
      <c r="H33" s="28"/>
      <c r="I33" s="28"/>
      <c r="J33" s="29">
        <f>SUM(Misc[[#This Row],[Day 1]:[Day 7]])</f>
        <v>0</v>
      </c>
    </row>
    <row r="34" spans="1:10" ht="16.5" customHeight="1" x14ac:dyDescent="0.2">
      <c r="A34" s="2"/>
      <c r="B34" s="20" t="s">
        <v>31</v>
      </c>
      <c r="C34" s="28"/>
      <c r="D34" s="28"/>
      <c r="E34" s="28"/>
      <c r="F34" s="28">
        <v>199</v>
      </c>
      <c r="G34" s="28"/>
      <c r="H34" s="28"/>
      <c r="I34" s="28"/>
      <c r="J34" s="29">
        <f>SUM(Misc[[#This Row],[Day 1]:[Day 7]])</f>
        <v>199</v>
      </c>
    </row>
    <row r="35" spans="1:10" ht="16.5" customHeight="1" x14ac:dyDescent="0.2">
      <c r="A35" s="2"/>
      <c r="B35" s="24" t="s">
        <v>18</v>
      </c>
      <c r="C35" s="30">
        <f>SUBTOTAL(109,Misc[Day 1])</f>
        <v>0</v>
      </c>
      <c r="D35" s="30">
        <f>SUBTOTAL(109,Misc[Day 2])</f>
        <v>0</v>
      </c>
      <c r="E35" s="30">
        <f>SUBTOTAL(109,Misc[Day 3])</f>
        <v>0</v>
      </c>
      <c r="F35" s="30">
        <f>SUBTOTAL(109,Misc[Day 4])</f>
        <v>199</v>
      </c>
      <c r="G35" s="30">
        <f>SUBTOTAL(109,Misc[Day 5])</f>
        <v>0</v>
      </c>
      <c r="H35" s="30">
        <f>SUBTOTAL(109,Misc[Day 6])</f>
        <v>0</v>
      </c>
      <c r="I35" s="30">
        <f>SUBTOTAL(109,Misc[Day 7])</f>
        <v>0</v>
      </c>
      <c r="J35" s="30">
        <f>SUBTOTAL(109,Misc[Total])</f>
        <v>199</v>
      </c>
    </row>
    <row r="36" spans="1:10" ht="19.5" customHeight="1" x14ac:dyDescent="0.2">
      <c r="A36" s="2"/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9.5" customHeight="1" x14ac:dyDescent="0.2">
      <c r="A37" s="2"/>
      <c r="B37" s="23" t="s">
        <v>32</v>
      </c>
      <c r="C37" s="25">
        <f>SUM(Misc[[#Totals],[Day 1]],LodgingMeals[[#Totals],[Day 1]],Transportation[[#Totals],[Day 1]])</f>
        <v>361.64</v>
      </c>
      <c r="D37" s="26">
        <f>SUM(Misc[[#Totals],[Day 2]],LodgingMeals[[#Totals],[Day 2]],Transportation[[#Totals],[Day 2]])</f>
        <v>0</v>
      </c>
      <c r="E37" s="26">
        <f>SUM(Misc[[#Totals],[Day 3]],LodgingMeals[[#Totals],[Day 3]],Transportation[[#Totals],[Day 3]])</f>
        <v>0</v>
      </c>
      <c r="F37" s="26">
        <f>SUM(Misc[[#Totals],[Day 4]],LodgingMeals[[#Totals],[Day 4]],Transportation[[#Totals],[Day 4]])</f>
        <v>530</v>
      </c>
      <c r="G37" s="26">
        <f>SUM(Misc[[#Totals],[Day 5]],LodgingMeals[[#Totals],[Day 5]],Transportation[[#Totals],[Day 5]])</f>
        <v>0</v>
      </c>
      <c r="H37" s="26">
        <f>SUM(Misc[[#Totals],[Day 6]],LodgingMeals[[#Totals],[Day 6]],Transportation[[#Totals],[Day 6]])</f>
        <v>0</v>
      </c>
      <c r="I37" s="26">
        <f>SUM(Misc[[#Totals],[Day 7]],LodgingMeals[[#Totals],[Day 7]],Transportation[[#Totals],[Day 7]])</f>
        <v>0</v>
      </c>
      <c r="J37" s="27">
        <f>SUM(Misc[[#Totals],[Total]],LodgingMeals[[#Totals],[Total]],Transportation[[#Totals],[Total]])</f>
        <v>891.64</v>
      </c>
    </row>
    <row r="38" spans="1:10" ht="19.5" customHeight="1" x14ac:dyDescent="0.2">
      <c r="A38" s="2"/>
    </row>
    <row r="39" spans="1:10" ht="19.5" customHeight="1" x14ac:dyDescent="0.2">
      <c r="A39" s="2"/>
      <c r="J39" s="21" t="s">
        <v>33</v>
      </c>
    </row>
    <row r="40" spans="1:10" ht="19.5" customHeight="1" x14ac:dyDescent="0.2">
      <c r="A40" s="2"/>
      <c r="B40" s="8" t="s">
        <v>37</v>
      </c>
      <c r="C40" s="6"/>
      <c r="D40" s="6"/>
      <c r="E40" s="7"/>
      <c r="I40" s="4"/>
      <c r="J40" s="31">
        <f>SUM(J18,J27,J35)</f>
        <v>891.64</v>
      </c>
    </row>
    <row r="41" spans="1:10" ht="19.5" customHeight="1" x14ac:dyDescent="0.2">
      <c r="A41" s="2"/>
      <c r="B41" s="36"/>
      <c r="C41" s="37"/>
      <c r="D41" s="37"/>
      <c r="E41" s="38"/>
      <c r="J41" s="21" t="s">
        <v>34</v>
      </c>
    </row>
    <row r="42" spans="1:10" ht="16.5" customHeight="1" x14ac:dyDescent="0.2">
      <c r="A42" s="2"/>
      <c r="B42" s="36"/>
      <c r="C42" s="37"/>
      <c r="D42" s="37"/>
      <c r="E42" s="38"/>
      <c r="I42" s="4"/>
      <c r="J42" s="4"/>
    </row>
    <row r="43" spans="1:10" ht="16.5" customHeight="1" x14ac:dyDescent="0.2">
      <c r="A43" s="2"/>
      <c r="B43" s="36"/>
      <c r="C43" s="37"/>
      <c r="D43" s="37"/>
      <c r="E43" s="38"/>
      <c r="J43" s="21" t="s">
        <v>35</v>
      </c>
    </row>
    <row r="44" spans="1:10" ht="16.5" customHeight="1" x14ac:dyDescent="0.2">
      <c r="A44" s="2"/>
      <c r="B44" s="39"/>
      <c r="C44" s="40"/>
      <c r="D44" s="40"/>
      <c r="E44" s="41"/>
      <c r="I44" s="4"/>
      <c r="J44" s="31">
        <f>J40-J42</f>
        <v>891.64</v>
      </c>
    </row>
    <row r="45" spans="1:10" ht="16.5" customHeight="1" x14ac:dyDescent="0.2">
      <c r="A45" s="2"/>
      <c r="J45" s="5" t="s">
        <v>36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856625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2012-09-19T11:17:00+00:00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79516</Value>
    </PublishStatusLookup>
    <APAuthor xmlns="d4a57d9a-e859-4329-a6f4-6b4a3dc0a1bd">
      <UserInfo>
        <DisplayName>REDMOND\matthos</DisplayName>
        <AccountId>59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TP103458070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0181FE2A-CA2A-4992-A94A-1A4D893E63B7}"/>
</file>

<file path=customXml/itemProps2.xml><?xml version="1.0" encoding="utf-8"?>
<ds:datastoreItem xmlns:ds="http://schemas.openxmlformats.org/officeDocument/2006/customXml" ds:itemID="{DCA3F35C-0C29-45AD-ABF6-B16417CD89D5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Laporan Perbelanjaan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2012-09-17T21:49:54Z</dcterms:created>
  <dcterms:modified xsi:type="dcterms:W3CDTF">2013-01-14T09:17:54Z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