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ms-excel.template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220" codeName="{8AC9A8AA-7744-4C7D-5FC2-7B213F933579}"/>
  <workbookPr filterPrivacy="1" codeName="ThisWorkbook"/>
  <bookViews>
    <workbookView xWindow="0" yWindow="0" windowWidth="20490" windowHeight="7425"/>
  </bookViews>
  <sheets>
    <sheet name="Laporan Jualan Sukuan" sheetId="1" r:id="rId1"/>
    <sheet name="pengiraan" sheetId="2" state="hidden" r:id="rId2"/>
  </sheets>
  <definedNames>
    <definedName name="_xlnm.Print_Area" localSheetId="0">'Laporan Jualan Sukuan'!$A$1:$H$63</definedName>
    <definedName name="ChartSubtitle">pengiraan!$B$22</definedName>
    <definedName name="IncludeOther">'Laporan Jualan Sukuan'!$K$4</definedName>
    <definedName name="n">'Laporan Jualan Sukuan'!$K$2</definedName>
    <definedName name="Other">pengiraan!$E$16:$I$16</definedName>
    <definedName name="TopN">pengiraan!$E$4:INDEX(pengiraan!$E$4:$I$14,COUNT(pengiraan!$D$4:$D$14)+1,5)</definedName>
    <definedName name="Total">pengiraan!$E$18:$I$18</definedName>
  </definedNames>
  <calcPr calcId="152511" concurrentCalc="0"/>
</workbook>
</file>

<file path=xl/calcChain.xml><?xml version="1.0" encoding="utf-8"?>
<calcChain xmlns="http://schemas.openxmlformats.org/spreadsheetml/2006/main">
  <c r="B16" i="2" l="1"/>
  <c r="I18" i="2"/>
  <c r="H18" i="2"/>
  <c r="G18" i="2"/>
  <c r="F18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H11" i="2"/>
  <c r="E11" i="2"/>
  <c r="D8" i="2"/>
  <c r="G8" i="2"/>
  <c r="F11" i="2"/>
  <c r="F10" i="2"/>
  <c r="E10" i="2"/>
  <c r="I10" i="2"/>
  <c r="H10" i="2"/>
  <c r="G10" i="2"/>
  <c r="D9" i="2"/>
  <c r="D5" i="2"/>
  <c r="D6" i="2"/>
  <c r="F7" i="2"/>
  <c r="J11" i="2"/>
  <c r="F8" i="2"/>
  <c r="H8" i="2"/>
  <c r="G7" i="2"/>
  <c r="I8" i="2"/>
  <c r="I7" i="2"/>
  <c r="H7" i="2"/>
  <c r="J10" i="2"/>
  <c r="I5" i="2"/>
  <c r="H5" i="2"/>
  <c r="G5" i="2"/>
  <c r="F5" i="2"/>
  <c r="H9" i="2"/>
  <c r="G9" i="2"/>
  <c r="F9" i="2"/>
  <c r="I9" i="2"/>
  <c r="F6" i="2"/>
  <c r="I6" i="2"/>
  <c r="H6" i="2"/>
  <c r="G6" i="2"/>
  <c r="J8" i="2"/>
  <c r="J7" i="2"/>
  <c r="J9" i="2"/>
  <c r="J6" i="2"/>
  <c r="F16" i="2"/>
  <c r="J5" i="2"/>
  <c r="G16" i="2"/>
  <c r="H16" i="2"/>
  <c r="I16" i="2"/>
  <c r="J16" i="2"/>
</calcChain>
</file>

<file path=xl/sharedStrings.xml><?xml version="1.0" encoding="utf-8"?>
<sst xmlns="http://schemas.openxmlformats.org/spreadsheetml/2006/main" count="55" uniqueCount="50">
  <si>
    <t>LAPORAN JUALAN SUKUAN</t>
    <phoneticPr fontId="5"/>
  </si>
  <si>
    <t>PRODUK</t>
  </si>
  <si>
    <t>Produk</t>
  </si>
  <si>
    <t>SUKUAN 1</t>
  </si>
  <si>
    <t>SUKUAN 2</t>
  </si>
  <si>
    <t>SUKUAN 3</t>
  </si>
  <si>
    <t>SUKUAN 4</t>
  </si>
  <si>
    <t>Jumlah</t>
  </si>
  <si>
    <t>*** Helaian ini harus kekal tersembunyi ****</t>
  </si>
  <si>
    <t>JUMLAH DAN 5 PRODUK TERTINGGI</t>
  </si>
  <si>
    <t>Bingkai</t>
  </si>
  <si>
    <t>Bingkai</t>
    <phoneticPr fontId="5"/>
  </si>
  <si>
    <t>Beg pelana</t>
    <phoneticPr fontId="5"/>
  </si>
  <si>
    <t>Hendal</t>
  </si>
  <si>
    <t>Hendal</t>
    <phoneticPr fontId="5"/>
  </si>
  <si>
    <t>Pegangan</t>
    <phoneticPr fontId="5"/>
  </si>
  <si>
    <t>Pita pegangan</t>
    <phoneticPr fontId="5"/>
  </si>
  <si>
    <t>Lain</t>
  </si>
  <si>
    <t>JUMLAH</t>
  </si>
  <si>
    <t>Cakera Brek, Depan</t>
  </si>
  <si>
    <t>Angkup Brek, Depan</t>
  </si>
  <si>
    <t>Cakera Brek, Belakang</t>
  </si>
  <si>
    <t>Angkup Brek, Belakang</t>
  </si>
  <si>
    <t>Pelana</t>
  </si>
  <si>
    <t>Spit Udang</t>
  </si>
  <si>
    <t>Kabel Brek</t>
  </si>
  <si>
    <t>Kabel Penganjak</t>
  </si>
  <si>
    <t>Gegancu Belakang</t>
  </si>
  <si>
    <t>Gegancu Depan</t>
  </si>
  <si>
    <t>Bar Pemegang</t>
  </si>
  <si>
    <t>Tuil Brek</t>
  </si>
  <si>
    <t>Batang Tempat Duduk</t>
  </si>
  <si>
    <t>Pengapit Bar Pemegang</t>
  </si>
  <si>
    <t>Beg Pelana</t>
  </si>
  <si>
    <t>Lidi</t>
  </si>
  <si>
    <t>Rim</t>
  </si>
  <si>
    <t>Tayar</t>
  </si>
  <si>
    <t>Pita Hendal</t>
  </si>
  <si>
    <t>Pad</t>
  </si>
  <si>
    <t>Rantai</t>
  </si>
  <si>
    <t>Penggelincir</t>
  </si>
  <si>
    <t>Hab Lepas Cepat</t>
  </si>
  <si>
    <t>Hab Standard</t>
  </si>
  <si>
    <t>Pengayuh</t>
  </si>
  <si>
    <t>Pelindung Rantai</t>
  </si>
  <si>
    <t>Cermin</t>
  </si>
  <si>
    <t>TIDAK</t>
  </si>
  <si>
    <t>TUNJUKKAN</t>
  </si>
  <si>
    <t>PRODUK TERTINGGI</t>
  </si>
  <si>
    <t>TUNJUKKAN SEMUA PRODUK YANG 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</si>
</sst>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RM-43E]#,##0"/>
  </numFmts>
  <fonts count="9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0"/>
      <name val="Franklin Gothic Medium"/>
      <family val="2"/>
      <scheme val="minor"/>
    </font>
    <font>
      <sz val="6"/>
      <name val="Franklin Gothic Medium"/>
      <family val="3"/>
      <charset val="128"/>
      <scheme val="minor"/>
    </font>
    <font>
      <sz val="33"/>
      <color theme="0"/>
      <name val="Times New Roman"/>
      <family val="1"/>
    </font>
    <font>
      <sz val="11"/>
      <color theme="0"/>
      <name val="Times New Roman"/>
      <family val="1"/>
    </font>
    <font>
      <sz val="9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3" fillId="3" borderId="0" applyNumberFormat="0" applyBorder="0" applyAlignment="0" applyProtection="0"/>
  </cellStyleXfs>
  <cellXfs count="14">
    <xf numFmtId="3" fontId="0" fillId="0" borderId="0" xfId="0">
      <alignment vertical="center"/>
    </xf>
    <xf numFmtId="3" fontId="0" fillId="2" borderId="0" xfId="0" applyFill="1">
      <alignment vertical="center"/>
    </xf>
    <xf numFmtId="3" fontId="4" fillId="2" borderId="0" xfId="0" applyFont="1" applyFill="1" applyAlignment="1">
      <alignment horizontal="right" vertical="center"/>
    </xf>
    <xf numFmtId="3" fontId="4" fillId="2" borderId="0" xfId="0" applyFont="1" applyFill="1">
      <alignment vertical="center"/>
    </xf>
    <xf numFmtId="3" fontId="7" fillId="2" borderId="0" xfId="0" applyFont="1" applyFill="1" applyAlignment="1">
      <alignment horizontal="left" vertical="center"/>
    </xf>
    <xf numFmtId="3" fontId="8" fillId="0" borderId="0" xfId="1" applyFont="1" applyFill="1">
      <alignment horizontal="center" vertical="center"/>
    </xf>
    <xf numFmtId="3" fontId="7" fillId="2" borderId="0" xfId="0" applyFont="1" applyFill="1" applyAlignment="1">
      <alignment horizontal="right" vertical="center"/>
    </xf>
    <xf numFmtId="3" fontId="8" fillId="0" borderId="0" xfId="0" applyFont="1" applyAlignment="1">
      <alignment horizontal="left" vertical="center" indent="1"/>
    </xf>
    <xf numFmtId="3" fontId="8" fillId="0" borderId="0" xfId="0" applyFont="1" applyAlignment="1">
      <alignment horizontal="center" vertical="center"/>
    </xf>
    <xf numFmtId="3" fontId="8" fillId="0" borderId="0" xfId="2" applyFont="1" applyAlignment="1">
      <alignment horizontal="right" vertical="center" indent="1"/>
    </xf>
    <xf numFmtId="3" fontId="8" fillId="0" borderId="0" xfId="0" applyFont="1">
      <alignment vertical="center"/>
    </xf>
    <xf numFmtId="164" fontId="8" fillId="0" borderId="0" xfId="0" applyNumberFormat="1" applyFont="1">
      <alignment vertical="center"/>
    </xf>
    <xf numFmtId="165" fontId="8" fillId="0" borderId="0" xfId="0" applyNumberFormat="1" applyFont="1">
      <alignment vertical="center"/>
    </xf>
    <xf numFmtId="3" fontId="6" fillId="2" borderId="0" xfId="3" applyNumberFormat="1" applyFont="1" applyFill="1" applyAlignment="1">
      <alignment horizontal="left" vertical="top" indent="1"/>
    </xf>
  </cellXfs>
  <cellStyles count="4">
    <cellStyle name="Currency Custom" xfId="2"/>
    <cellStyle name="Input Custom" xfId="1"/>
    <cellStyle name="Normal" xfId="0" builtinId="0" customBuiltin="1"/>
    <cellStyle name="Tajuk" xfId="3" builtinId="15" customBuiltin="1"/>
  </cellStyles>
  <dxfs count="11"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color theme="3"/>
        <name val="Times New Roman"/>
        <scheme val="none"/>
      </font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pengiraan!$E$5</c:f>
              <c:strCache>
                <c:ptCount val="1"/>
                <c:pt idx="0">
                  <c:v>Bingkai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pengiraan!$F$5:$I$5</c:f>
              <c:numCache>
                <c:formatCode>[$RM-43E]#,##0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pengiraan!$E$6</c:f>
              <c:strCache>
                <c:ptCount val="1"/>
                <c:pt idx="0">
                  <c:v>Beg pelana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pengiraan!$F$6:$I$6</c:f>
              <c:numCache>
                <c:formatCode>[$RM-43E]#,##0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pengiraan!$E$7</c:f>
              <c:strCache>
                <c:ptCount val="1"/>
                <c:pt idx="0">
                  <c:v>Hendal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pengiraan!$F$7:$I$7</c:f>
              <c:numCache>
                <c:formatCode>[$RM-43E]#,##0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pengiraan!$E$8</c:f>
              <c:strCache>
                <c:ptCount val="1"/>
                <c:pt idx="0">
                  <c:v>Pegangan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pengiraan!$F$8:$I$8</c:f>
              <c:numCache>
                <c:formatCode>[$RM-43E]#,##0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pengiraan!$E$9</c:f>
              <c:strCache>
                <c:ptCount val="1"/>
                <c:pt idx="0">
                  <c:v>Pita pegangan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pengiraan!$F$9:$I$9</c:f>
              <c:numCache>
                <c:formatCode>[$RM-43E]#,##0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7536"/>
        <c:axId val="99848096"/>
      </c:barChart>
      <c:lineChart>
        <c:grouping val="standard"/>
        <c:varyColors val="0"/>
        <c:ser>
          <c:idx val="5"/>
          <c:order val="5"/>
          <c:tx>
            <c:strRef>
              <c:f>pengiraan!$E$18</c:f>
              <c:strCache>
                <c:ptCount val="1"/>
                <c:pt idx="0">
                  <c:v>JUMLAH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pengiraan!$F$4:$I$4</c:f>
              <c:strCache>
                <c:ptCount val="4"/>
                <c:pt idx="0">
                  <c:v>SUKUAN 1</c:v>
                </c:pt>
                <c:pt idx="1">
                  <c:v>SUKUAN 2</c:v>
                </c:pt>
                <c:pt idx="2">
                  <c:v>SUKUAN 3</c:v>
                </c:pt>
                <c:pt idx="3">
                  <c:v>SUKUAN 4</c:v>
                </c:pt>
              </c:strCache>
            </c:strRef>
          </c:cat>
          <c:val>
            <c:numRef>
              <c:f>pengiraan!$F$18:$I$18</c:f>
              <c:numCache>
                <c:formatCode>[$RM-43E]#,##0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216"/>
        <c:axId val="99848656"/>
      </c:lineChart>
      <c:catAx>
        <c:axId val="9984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en-US"/>
          </a:p>
        </c:txPr>
        <c:crossAx val="99848096"/>
        <c:crosses val="autoZero"/>
        <c:auto val="1"/>
        <c:lblAlgn val="ctr"/>
        <c:lblOffset val="100"/>
        <c:noMultiLvlLbl val="0"/>
      </c:catAx>
      <c:valAx>
        <c:axId val="99848096"/>
        <c:scaling>
          <c:orientation val="minMax"/>
          <c:max val="9000"/>
          <c:min val="0"/>
        </c:scaling>
        <c:delete val="0"/>
        <c:axPos val="l"/>
        <c:numFmt formatCode="[$RM-43E]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lang="ja-JP"/>
            </a:pPr>
            <a:endParaRPr lang="en-US"/>
          </a:p>
        </c:txPr>
        <c:crossAx val="99847536"/>
        <c:crosses val="autoZero"/>
        <c:crossBetween val="between"/>
      </c:valAx>
      <c:valAx>
        <c:axId val="99848656"/>
        <c:scaling>
          <c:orientation val="minMax"/>
          <c:max val="26654.1"/>
          <c:min val="0"/>
        </c:scaling>
        <c:delete val="0"/>
        <c:axPos val="r"/>
        <c:numFmt formatCode="[$RM-43E]#,##0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99849216"/>
        <c:crosses val="max"/>
        <c:crossBetween val="between"/>
      </c:valAx>
      <c:catAx>
        <c:axId val="9984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8486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cap="all" spc="2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TotalAndTopProducts" descr="Carta berlajur yang membandingkan jualan produk tertinggi yang dipilih bagi setiap suku." title="Carta Jualan Suku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Karya Seni Tajuk" descr="&quot;&quot;" title="Bentuk Segi Tiga Hiasan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0.88183</cdr:x>
      <cdr:y>0.15567</cdr:y>
    </cdr:from>
    <cdr:to>
      <cdr:x>0.99246</cdr:x>
      <cdr:y>0.18488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685947" y="628689"/>
          <a:ext cx="838785" cy="1179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chemeClr val="tx2">
                  <a:lumMod val="60000"/>
                  <a:lumOff val="40000"/>
                </a:schemeClr>
              </a:solidFill>
              <a:latin typeface="Times New Roman" pitchFamily="18" charset="0"/>
              <a:cs typeface="Times New Roman" pitchFamily="18" charset="0"/>
            </a:rPr>
            <a:t>JUMLAH JUALAN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altLang="ja-JP" sz="800" b="0" i="0" u="none" strike="noStrike" baseline="0" smtClean="0">
              <a:solidFill>
                <a:schemeClr val="accent4">
                  <a:lumMod val="60000"/>
                  <a:lumOff val="40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PER PRODUK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ChartSubtitle">
      <cdr:nvSpPr>
        <cdr:cNvPr id="6" name="TextBox 2" descr="Total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pPr algn="ctr"/>
            <a:t>JUMLAH DAN 5 PRODUK TERTINGGI</a:t>
          </a:fld>
          <a:endParaRPr lang="en-US" sz="1700" b="0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Sales" displayName="Sales" ref="B34:G63" totalsRowShown="0" headerRowDxfId="7" dataDxfId="6">
  <autoFilter ref="B34:G63"/>
  <tableColumns count="6">
    <tableColumn id="1" name="PRODUK" dataDxfId="5"/>
    <tableColumn id="2" name="SUKUAN 1" dataDxfId="4"/>
    <tableColumn id="3" name="SUKUAN 2" dataDxfId="3"/>
    <tableColumn id="4" name="SUKUAN 3" dataDxfId="2"/>
    <tableColumn id="5" name="SUKUAN 4" dataDxfId="1"/>
    <tableColumn id="6" name="JUMLAH" dataDxfId="0">
      <calculatedColumnFormula>SUM(Sales[[#This Row],[SUKUAN 1]:[SUKUAN 4]])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Product Sales" altTextSummary="List of products and sales for Quarter 1, Quarter 2, Quarter 3, and Quarter 4 along with a calculated grand Total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2.75"/>
  <cols>
    <col min="1" max="1" width="2.7109375" customWidth="1"/>
    <col min="2" max="7" width="20.5703125" customWidth="1"/>
    <col min="8" max="8" width="2.7109375" customWidth="1"/>
    <col min="11" max="11" width="8.5703125" customWidth="1"/>
    <col min="12" max="12" width="12.7109375" customWidth="1"/>
  </cols>
  <sheetData>
    <row r="1" spans="1:12" s="1" customFormat="1" ht="10.5" customHeight="1"/>
    <row r="2" spans="1:12" s="1" customFormat="1" ht="15.75" customHeight="1">
      <c r="A2" s="13" t="s">
        <v>0</v>
      </c>
      <c r="B2" s="13"/>
      <c r="C2" s="13"/>
      <c r="D2" s="13"/>
      <c r="E2" s="13"/>
      <c r="F2" s="13"/>
      <c r="J2" s="6" t="s">
        <v>47</v>
      </c>
      <c r="K2" s="5">
        <v>5</v>
      </c>
      <c r="L2" s="4" t="s">
        <v>48</v>
      </c>
    </row>
    <row r="3" spans="1:12" s="1" customFormat="1" ht="6" customHeight="1">
      <c r="A3" s="13"/>
      <c r="B3" s="13"/>
      <c r="C3" s="13"/>
      <c r="D3" s="13"/>
      <c r="E3" s="13"/>
      <c r="F3" s="13"/>
      <c r="J3" s="2"/>
      <c r="L3" s="3"/>
    </row>
    <row r="4" spans="1:12" s="1" customFormat="1" ht="15.75" customHeight="1">
      <c r="A4" s="13"/>
      <c r="B4" s="13"/>
      <c r="C4" s="13"/>
      <c r="D4" s="13"/>
      <c r="E4" s="13"/>
      <c r="F4" s="13"/>
      <c r="J4" s="6" t="s">
        <v>49</v>
      </c>
      <c r="K4" s="5" t="s">
        <v>46</v>
      </c>
      <c r="L4" s="4"/>
    </row>
    <row r="5" spans="1:12" s="1" customFormat="1" ht="10.5" customHeight="1"/>
    <row r="6" spans="1:12" ht="12.75" customHeight="1"/>
    <row r="7" spans="1:12" ht="12.75" customHeight="1"/>
    <row r="8" spans="1:12" ht="12.75" customHeight="1"/>
    <row r="9" spans="1:12" ht="12.75" customHeight="1"/>
    <row r="10" spans="1:12" ht="12.75" customHeight="1"/>
    <row r="11" spans="1:12" ht="12.75" customHeight="1"/>
    <row r="12" spans="1:12" ht="12.75" customHeight="1"/>
    <row r="13" spans="1:12" ht="12.75" customHeight="1"/>
    <row r="14" spans="1:12" ht="12.75" customHeight="1"/>
    <row r="15" spans="1:12" ht="12.75" customHeight="1"/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4" spans="2:7" ht="14.25" customHeight="1">
      <c r="B34" s="7" t="s">
        <v>1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18</v>
      </c>
    </row>
    <row r="35" spans="2:7">
      <c r="B35" s="7" t="s">
        <v>10</v>
      </c>
      <c r="C35" s="9">
        <v>4000</v>
      </c>
      <c r="D35" s="9">
        <v>4500</v>
      </c>
      <c r="E35" s="9">
        <v>5000</v>
      </c>
      <c r="F35" s="9">
        <v>5000</v>
      </c>
      <c r="G35" s="9">
        <f>SUM(Sales[[#This Row],[SUKUAN 1]:[SUKUAN 4]])</f>
        <v>18500</v>
      </c>
    </row>
    <row r="36" spans="2:7">
      <c r="B36" s="7" t="s">
        <v>19</v>
      </c>
      <c r="C36" s="9">
        <v>294</v>
      </c>
      <c r="D36" s="9">
        <v>249.9</v>
      </c>
      <c r="E36" s="9">
        <v>323.39999999999998</v>
      </c>
      <c r="F36" s="9">
        <v>367.5</v>
      </c>
      <c r="G36" s="9">
        <f>SUM(Sales[[#This Row],[SUKUAN 1]:[SUKUAN 4]])</f>
        <v>1234.8</v>
      </c>
    </row>
    <row r="37" spans="2:7">
      <c r="B37" s="7" t="s">
        <v>20</v>
      </c>
      <c r="C37" s="9">
        <v>200</v>
      </c>
      <c r="D37" s="9">
        <v>170</v>
      </c>
      <c r="E37" s="9">
        <v>220</v>
      </c>
      <c r="F37" s="9">
        <v>250</v>
      </c>
      <c r="G37" s="9">
        <f>SUM(Sales[[#This Row],[SUKUAN 1]:[SUKUAN 4]])</f>
        <v>840</v>
      </c>
    </row>
    <row r="38" spans="2:7">
      <c r="B38" s="7" t="s">
        <v>21</v>
      </c>
      <c r="C38" s="9">
        <v>400</v>
      </c>
      <c r="D38" s="9">
        <v>340</v>
      </c>
      <c r="E38" s="9">
        <v>440</v>
      </c>
      <c r="F38" s="9">
        <v>500</v>
      </c>
      <c r="G38" s="9">
        <f>SUM(Sales[[#This Row],[SUKUAN 1]:[SUKUAN 4]])</f>
        <v>1680</v>
      </c>
    </row>
    <row r="39" spans="2:7">
      <c r="B39" s="7" t="s">
        <v>22</v>
      </c>
      <c r="C39" s="9">
        <v>294</v>
      </c>
      <c r="D39" s="9">
        <v>249.9</v>
      </c>
      <c r="E39" s="9">
        <v>323.39999999999998</v>
      </c>
      <c r="F39" s="9">
        <v>367.5</v>
      </c>
      <c r="G39" s="9">
        <f>SUM(Sales[[#This Row],[SUKUAN 1]:[SUKUAN 4]])</f>
        <v>1234.8</v>
      </c>
    </row>
    <row r="40" spans="2:7">
      <c r="B40" s="7" t="s">
        <v>23</v>
      </c>
      <c r="C40" s="9">
        <v>235</v>
      </c>
      <c r="D40" s="9">
        <v>199.75</v>
      </c>
      <c r="E40" s="9">
        <v>32</v>
      </c>
      <c r="F40" s="9">
        <v>293.75</v>
      </c>
      <c r="G40" s="9">
        <f>SUM(Sales[[#This Row],[SUKUAN 1]:[SUKUAN 4]])</f>
        <v>760.5</v>
      </c>
    </row>
    <row r="41" spans="2:7">
      <c r="B41" s="7" t="s">
        <v>24</v>
      </c>
      <c r="C41" s="9">
        <v>100</v>
      </c>
      <c r="D41" s="9">
        <v>85</v>
      </c>
      <c r="E41" s="9">
        <v>110</v>
      </c>
      <c r="F41" s="9">
        <v>125</v>
      </c>
      <c r="G41" s="9">
        <f>SUM(Sales[[#This Row],[SUKUAN 1]:[SUKUAN 4]])</f>
        <v>420</v>
      </c>
    </row>
    <row r="42" spans="2:7">
      <c r="B42" s="7" t="s">
        <v>25</v>
      </c>
      <c r="C42" s="9">
        <v>300</v>
      </c>
      <c r="D42" s="9">
        <v>255</v>
      </c>
      <c r="E42" s="9">
        <v>330</v>
      </c>
      <c r="F42" s="9">
        <v>375</v>
      </c>
      <c r="G42" s="9">
        <f>SUM(Sales[[#This Row],[SUKUAN 1]:[SUKUAN 4]])</f>
        <v>1260</v>
      </c>
    </row>
    <row r="43" spans="2:7">
      <c r="B43" s="7" t="s">
        <v>26</v>
      </c>
      <c r="C43" s="9">
        <v>250</v>
      </c>
      <c r="D43" s="9">
        <v>212.5</v>
      </c>
      <c r="E43" s="9">
        <v>275</v>
      </c>
      <c r="F43" s="9">
        <v>312.5</v>
      </c>
      <c r="G43" s="9">
        <f>SUM(Sales[[#This Row],[SUKUAN 1]:[SUKUAN 4]])</f>
        <v>1050</v>
      </c>
    </row>
    <row r="44" spans="2:7">
      <c r="B44" s="7" t="s">
        <v>27</v>
      </c>
      <c r="C44" s="9">
        <v>400</v>
      </c>
      <c r="D44" s="9">
        <v>340</v>
      </c>
      <c r="E44" s="9">
        <v>440</v>
      </c>
      <c r="F44" s="9">
        <v>500</v>
      </c>
      <c r="G44" s="9">
        <f>SUM(Sales[[#This Row],[SUKUAN 1]:[SUKUAN 4]])</f>
        <v>1680</v>
      </c>
    </row>
    <row r="45" spans="2:7">
      <c r="B45" s="7" t="s">
        <v>28</v>
      </c>
      <c r="C45" s="9">
        <v>200</v>
      </c>
      <c r="D45" s="9">
        <v>170</v>
      </c>
      <c r="E45" s="9">
        <v>220</v>
      </c>
      <c r="F45" s="9">
        <v>250</v>
      </c>
      <c r="G45" s="9">
        <f>SUM(Sales[[#This Row],[SUKUAN 1]:[SUKUAN 4]])</f>
        <v>840</v>
      </c>
    </row>
    <row r="46" spans="2:7">
      <c r="B46" s="7" t="s">
        <v>29</v>
      </c>
      <c r="C46" s="9">
        <v>1895</v>
      </c>
      <c r="D46" s="9">
        <v>1610.75</v>
      </c>
      <c r="E46" s="9">
        <v>3445</v>
      </c>
      <c r="F46" s="9">
        <v>3333</v>
      </c>
      <c r="G46" s="9">
        <f>SUM(Sales[[#This Row],[SUKUAN 1]:[SUKUAN 4]])</f>
        <v>10283.75</v>
      </c>
    </row>
    <row r="47" spans="2:7">
      <c r="B47" s="7" t="s">
        <v>30</v>
      </c>
      <c r="C47" s="9">
        <v>544</v>
      </c>
      <c r="D47" s="9">
        <v>462.4</v>
      </c>
      <c r="E47" s="9">
        <v>598.4</v>
      </c>
      <c r="F47" s="9">
        <v>680</v>
      </c>
      <c r="G47" s="9">
        <f>SUM(Sales[[#This Row],[SUKUAN 1]:[SUKUAN 4]])</f>
        <v>2284.8000000000002</v>
      </c>
    </row>
    <row r="48" spans="2:7">
      <c r="B48" s="7" t="s">
        <v>31</v>
      </c>
      <c r="C48" s="9">
        <v>200</v>
      </c>
      <c r="D48" s="9">
        <v>170</v>
      </c>
      <c r="E48" s="9">
        <v>220</v>
      </c>
      <c r="F48" s="9">
        <v>250</v>
      </c>
      <c r="G48" s="9">
        <f>SUM(Sales[[#This Row],[SUKUAN 1]:[SUKUAN 4]])</f>
        <v>840</v>
      </c>
    </row>
    <row r="49" spans="2:7">
      <c r="B49" s="7" t="s">
        <v>32</v>
      </c>
      <c r="C49" s="9">
        <v>60</v>
      </c>
      <c r="D49" s="9">
        <v>51</v>
      </c>
      <c r="E49" s="9">
        <v>66</v>
      </c>
      <c r="F49" s="9">
        <v>75</v>
      </c>
      <c r="G49" s="9">
        <f>SUM(Sales[[#This Row],[SUKUAN 1]:[SUKUAN 4]])</f>
        <v>252</v>
      </c>
    </row>
    <row r="50" spans="2:7">
      <c r="B50" s="7" t="s">
        <v>33</v>
      </c>
      <c r="C50" s="9">
        <v>2413</v>
      </c>
      <c r="D50" s="9">
        <v>2051.0500000000002</v>
      </c>
      <c r="E50" s="9">
        <v>4000</v>
      </c>
      <c r="F50" s="9">
        <v>3016.25</v>
      </c>
      <c r="G50" s="9">
        <f>SUM(Sales[[#This Row],[SUKUAN 1]:[SUKUAN 4]])</f>
        <v>11480.3</v>
      </c>
    </row>
    <row r="51" spans="2:7">
      <c r="B51" s="7" t="s">
        <v>34</v>
      </c>
      <c r="C51" s="9">
        <v>233</v>
      </c>
      <c r="D51" s="9">
        <v>198.05</v>
      </c>
      <c r="E51" s="9">
        <v>256.3</v>
      </c>
      <c r="F51" s="9">
        <v>291.25</v>
      </c>
      <c r="G51" s="9">
        <f>SUM(Sales[[#This Row],[SUKUAN 1]:[SUKUAN 4]])</f>
        <v>978.6</v>
      </c>
    </row>
    <row r="52" spans="2:7">
      <c r="B52" s="7" t="s">
        <v>35</v>
      </c>
      <c r="C52" s="9">
        <v>354</v>
      </c>
      <c r="D52" s="9">
        <v>300.89999999999998</v>
      </c>
      <c r="E52" s="9">
        <v>389.4</v>
      </c>
      <c r="F52" s="9">
        <v>442.5</v>
      </c>
      <c r="G52" s="9">
        <f>SUM(Sales[[#This Row],[SUKUAN 1]:[SUKUAN 4]])</f>
        <v>1486.8</v>
      </c>
    </row>
    <row r="53" spans="2:7">
      <c r="B53" s="7" t="s">
        <v>36</v>
      </c>
      <c r="C53" s="9">
        <v>423</v>
      </c>
      <c r="D53" s="9">
        <v>359.55</v>
      </c>
      <c r="E53" s="9">
        <v>465.3</v>
      </c>
      <c r="F53" s="9">
        <v>528.75</v>
      </c>
      <c r="G53" s="9">
        <f>SUM(Sales[[#This Row],[SUKUAN 1]:[SUKUAN 4]])</f>
        <v>1776.6</v>
      </c>
    </row>
    <row r="54" spans="2:7">
      <c r="B54" s="7" t="s">
        <v>13</v>
      </c>
      <c r="C54" s="9">
        <v>2222</v>
      </c>
      <c r="D54" s="9">
        <v>1888.7</v>
      </c>
      <c r="E54" s="9">
        <v>2444.1999999999998</v>
      </c>
      <c r="F54" s="9">
        <v>2777.5</v>
      </c>
      <c r="G54" s="9">
        <f>SUM(Sales[[#This Row],[SUKUAN 1]:[SUKUAN 4]])</f>
        <v>9332.4</v>
      </c>
    </row>
    <row r="55" spans="2:7">
      <c r="B55" s="7" t="s">
        <v>37</v>
      </c>
      <c r="C55" s="9">
        <v>1550.4</v>
      </c>
      <c r="D55" s="9">
        <v>1317.8400000000001</v>
      </c>
      <c r="E55" s="9">
        <v>1705.44</v>
      </c>
      <c r="F55" s="9">
        <v>1938</v>
      </c>
      <c r="G55" s="9">
        <f>SUM(Sales[[#This Row],[SUKUAN 1]:[SUKUAN 4]])</f>
        <v>6511.68</v>
      </c>
    </row>
    <row r="56" spans="2:7">
      <c r="B56" s="7" t="s">
        <v>38</v>
      </c>
      <c r="C56" s="9">
        <v>30</v>
      </c>
      <c r="D56" s="9">
        <v>25.5</v>
      </c>
      <c r="E56" s="9">
        <v>33</v>
      </c>
      <c r="F56" s="9">
        <v>37.5</v>
      </c>
      <c r="G56" s="9">
        <f>SUM(Sales[[#This Row],[SUKUAN 1]:[SUKUAN 4]])</f>
        <v>126</v>
      </c>
    </row>
    <row r="57" spans="2:7">
      <c r="B57" s="7" t="s">
        <v>39</v>
      </c>
      <c r="C57" s="9">
        <v>208</v>
      </c>
      <c r="D57" s="9">
        <v>176.8</v>
      </c>
      <c r="E57" s="9">
        <v>228.8</v>
      </c>
      <c r="F57" s="9">
        <v>260</v>
      </c>
      <c r="G57" s="9">
        <f>SUM(Sales[[#This Row],[SUKUAN 1]:[SUKUAN 4]])</f>
        <v>873.6</v>
      </c>
    </row>
    <row r="58" spans="2:7">
      <c r="B58" s="7" t="s">
        <v>40</v>
      </c>
      <c r="C58" s="9">
        <v>356</v>
      </c>
      <c r="D58" s="9">
        <v>302.60000000000002</v>
      </c>
      <c r="E58" s="9">
        <v>391.6</v>
      </c>
      <c r="F58" s="9">
        <v>445</v>
      </c>
      <c r="G58" s="9">
        <f>SUM(Sales[[#This Row],[SUKUAN 1]:[SUKUAN 4]])</f>
        <v>1495.2</v>
      </c>
    </row>
    <row r="59" spans="2:7">
      <c r="B59" s="7" t="s">
        <v>41</v>
      </c>
      <c r="C59" s="9">
        <v>258</v>
      </c>
      <c r="D59" s="9">
        <v>219.3</v>
      </c>
      <c r="E59" s="9">
        <v>283.8</v>
      </c>
      <c r="F59" s="9">
        <v>322.5</v>
      </c>
      <c r="G59" s="9">
        <f>SUM(Sales[[#This Row],[SUKUAN 1]:[SUKUAN 4]])</f>
        <v>1083.5999999999999</v>
      </c>
    </row>
    <row r="60" spans="2:7">
      <c r="B60" s="7" t="s">
        <v>42</v>
      </c>
      <c r="C60" s="9">
        <v>414</v>
      </c>
      <c r="D60" s="9">
        <v>351.9</v>
      </c>
      <c r="E60" s="9">
        <v>455.4</v>
      </c>
      <c r="F60" s="9">
        <v>517.5</v>
      </c>
      <c r="G60" s="9">
        <f>SUM(Sales[[#This Row],[SUKUAN 1]:[SUKUAN 4]])</f>
        <v>1738.8</v>
      </c>
    </row>
    <row r="61" spans="2:7">
      <c r="B61" s="7" t="s">
        <v>43</v>
      </c>
      <c r="C61" s="9">
        <v>369</v>
      </c>
      <c r="D61" s="9">
        <v>313.64999999999998</v>
      </c>
      <c r="E61" s="9">
        <v>405.9</v>
      </c>
      <c r="F61" s="9">
        <v>461.25</v>
      </c>
      <c r="G61" s="9">
        <f>SUM(Sales[[#This Row],[SUKUAN 1]:[SUKUAN 4]])</f>
        <v>1549.8</v>
      </c>
    </row>
    <row r="62" spans="2:7">
      <c r="B62" s="7" t="s">
        <v>44</v>
      </c>
      <c r="C62" s="9">
        <v>324</v>
      </c>
      <c r="D62" s="9">
        <v>275.39999999999998</v>
      </c>
      <c r="E62" s="9">
        <v>356.4</v>
      </c>
      <c r="F62" s="9">
        <v>405</v>
      </c>
      <c r="G62" s="9">
        <f>SUM(Sales[[#This Row],[SUKUAN 1]:[SUKUAN 4]])</f>
        <v>1360.8</v>
      </c>
    </row>
    <row r="63" spans="2:7">
      <c r="B63" s="7" t="s">
        <v>45</v>
      </c>
      <c r="C63" s="9">
        <v>87</v>
      </c>
      <c r="D63" s="9">
        <v>73.95</v>
      </c>
      <c r="E63" s="9">
        <v>95.7</v>
      </c>
      <c r="F63" s="9">
        <v>108.75</v>
      </c>
      <c r="G63" s="9">
        <f>SUM(Sales[[#This Row],[SUKUAN 1]:[SUKUAN 4]])</f>
        <v>365.4</v>
      </c>
    </row>
  </sheetData>
  <mergeCells count="1">
    <mergeCell ref="A2:F4"/>
  </mergeCells>
  <phoneticPr fontId="5"/>
  <dataValidations count="2">
    <dataValidation type="list" allowBlank="1" showInputMessage="1" showErrorMessage="1" sqref="K4">
      <formula1>"YA,TIDAK"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2"/>
  <cols>
    <col min="1" max="2" width="9.140625" style="10"/>
    <col min="3" max="3" width="9.85546875" style="11" customWidth="1"/>
    <col min="4" max="4" width="9.140625" style="10"/>
    <col min="5" max="5" width="11.5703125" style="10" customWidth="1"/>
    <col min="6" max="10" width="9.85546875" style="11" customWidth="1"/>
    <col min="11" max="16384" width="9.140625" style="10"/>
  </cols>
  <sheetData>
    <row r="1" spans="1:10">
      <c r="A1" s="10" t="s">
        <v>8</v>
      </c>
    </row>
    <row r="4" spans="1:10">
      <c r="E4" s="10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</row>
    <row r="5" spans="1:10">
      <c r="B5" s="10">
        <v>1</v>
      </c>
      <c r="C5" s="12">
        <f>IF($B5&gt;n,"",LARGE(Sales[JUMLAH],1))</f>
        <v>18500</v>
      </c>
      <c r="D5" s="10">
        <f ca="1">IF($B5&gt;n,"",IF(C4=C5,MATCH(C5,OFFSET(Sales[JUMLAH],D4,),0)+D4,MATCH(C5,Sales[JUMLAH],0)))</f>
        <v>1</v>
      </c>
      <c r="E5" s="10" t="s">
        <v>11</v>
      </c>
      <c r="F5" s="12">
        <f ca="1">IF($B5&gt;n,"",INDEX(Sales[SUKUAN 1],$D5))</f>
        <v>4000</v>
      </c>
      <c r="G5" s="12">
        <f ca="1">IF($B5&gt;n,"",INDEX(Sales[SUKUAN 2],$D5))</f>
        <v>4500</v>
      </c>
      <c r="H5" s="12">
        <f ca="1">IF($B5&gt;n,"",INDEX(Sales[SUKUAN 3],$D5))</f>
        <v>5000</v>
      </c>
      <c r="I5" s="12">
        <f ca="1">IF($B5&gt;n,"",INDEX(Sales[SUKUAN 4],$D5))</f>
        <v>5000</v>
      </c>
      <c r="J5" s="12">
        <f t="shared" ref="J5:J14" ca="1" si="0">IF($B5&gt;n,"",SUM(F5:I5))</f>
        <v>18500</v>
      </c>
    </row>
    <row r="6" spans="1:10">
      <c r="B6" s="10">
        <v>2</v>
      </c>
      <c r="C6" s="12">
        <f>IF($B6&gt;n,"",LARGE(Sales[JUMLAH],2))</f>
        <v>11480.3</v>
      </c>
      <c r="D6" s="10">
        <f ca="1">IF($B6&gt;n,"",IF(C5=C6,MATCH(C6,OFFSET(Sales[JUMLAH],D5,),0)+D5,MATCH(C6,Sales[JUMLAH],0)))</f>
        <v>16</v>
      </c>
      <c r="E6" s="10" t="s">
        <v>12</v>
      </c>
      <c r="F6" s="12">
        <f ca="1">IF($B6&gt;n,"",INDEX(Sales[SUKUAN 1],$D6))</f>
        <v>2413</v>
      </c>
      <c r="G6" s="12">
        <f ca="1">IF($B6&gt;n,"",INDEX(Sales[SUKUAN 2],$D6))</f>
        <v>2051.0500000000002</v>
      </c>
      <c r="H6" s="12">
        <f ca="1">IF($B6&gt;n,"",INDEX(Sales[SUKUAN 3],$D6))</f>
        <v>4000</v>
      </c>
      <c r="I6" s="12">
        <f ca="1">IF($B6&gt;n,"",INDEX(Sales[SUKUAN 4],$D6))</f>
        <v>3016.25</v>
      </c>
      <c r="J6" s="12">
        <f t="shared" ca="1" si="0"/>
        <v>11480.3</v>
      </c>
    </row>
    <row r="7" spans="1:10">
      <c r="B7" s="10">
        <v>3</v>
      </c>
      <c r="C7" s="12">
        <f>IF($B7&gt;n,"",LARGE(Sales[JUMLAH],3))</f>
        <v>10283.75</v>
      </c>
      <c r="D7" s="10">
        <f ca="1">IF($B7&gt;n,"",IF(C6=C7,MATCH(C7,OFFSET(Sales[JUMLAH],D6,),0)+D6,MATCH(C7,Sales[JUMLAH],0)))</f>
        <v>12</v>
      </c>
      <c r="E7" s="10" t="s">
        <v>14</v>
      </c>
      <c r="F7" s="12">
        <f ca="1">IF($B7&gt;n,"",INDEX(Sales[SUKUAN 1],$D7))</f>
        <v>1895</v>
      </c>
      <c r="G7" s="12">
        <f ca="1">IF($B7&gt;n,"",INDEX(Sales[SUKUAN 2],$D7))</f>
        <v>1610.75</v>
      </c>
      <c r="H7" s="12">
        <f ca="1">IF($B7&gt;n,"",INDEX(Sales[SUKUAN 3],$D7))</f>
        <v>3445</v>
      </c>
      <c r="I7" s="12">
        <f ca="1">IF($B7&gt;n,"",INDEX(Sales[SUKUAN 4],$D7))</f>
        <v>3333</v>
      </c>
      <c r="J7" s="12">
        <f t="shared" ca="1" si="0"/>
        <v>10283.75</v>
      </c>
    </row>
    <row r="8" spans="1:10">
      <c r="B8" s="10">
        <v>4</v>
      </c>
      <c r="C8" s="12">
        <f>IF($B8&gt;n,"",LARGE(Sales[JUMLAH],4))</f>
        <v>9332.4</v>
      </c>
      <c r="D8" s="10">
        <f ca="1">IF($B8&gt;n,"",IF(C7=C8,MATCH(C8,OFFSET(Sales[JUMLAH],D7,),0)+D7,MATCH(C8,Sales[JUMLAH],0)))</f>
        <v>20</v>
      </c>
      <c r="E8" s="10" t="s">
        <v>15</v>
      </c>
      <c r="F8" s="12">
        <f ca="1">IF($B8&gt;n,"",INDEX(Sales[SUKUAN 1],$D8))</f>
        <v>2222</v>
      </c>
      <c r="G8" s="12">
        <f ca="1">IF($B8&gt;n,"",INDEX(Sales[SUKUAN 2],$D8))</f>
        <v>1888.7</v>
      </c>
      <c r="H8" s="12">
        <f ca="1">IF($B8&gt;n,"",INDEX(Sales[SUKUAN 3],$D8))</f>
        <v>2444.1999999999998</v>
      </c>
      <c r="I8" s="12">
        <f ca="1">IF($B8&gt;n,"",INDEX(Sales[SUKUAN 4],$D8))</f>
        <v>2777.5</v>
      </c>
      <c r="J8" s="12">
        <f t="shared" ca="1" si="0"/>
        <v>9332.4</v>
      </c>
    </row>
    <row r="9" spans="1:10">
      <c r="B9" s="10">
        <v>5</v>
      </c>
      <c r="C9" s="12">
        <f>IF($B9&gt;n,"",LARGE(Sales[JUMLAH],5))</f>
        <v>6511.68</v>
      </c>
      <c r="D9" s="10">
        <f ca="1">IF($B9&gt;n,"",IF(C8=C9,MATCH(C9,OFFSET(Sales[JUMLAH],D8,),0)+D8,MATCH(C9,Sales[JUMLAH],0)))</f>
        <v>21</v>
      </c>
      <c r="E9" s="10" t="s">
        <v>16</v>
      </c>
      <c r="F9" s="12">
        <f ca="1">IF($B9&gt;n,"",INDEX(Sales[SUKUAN 1],$D9))</f>
        <v>1550.4</v>
      </c>
      <c r="G9" s="12">
        <f ca="1">IF($B9&gt;n,"",INDEX(Sales[SUKUAN 2],$D9))</f>
        <v>1317.8400000000001</v>
      </c>
      <c r="H9" s="12">
        <f ca="1">IF($B9&gt;n,"",INDEX(Sales[SUKUAN 3],$D9))</f>
        <v>1705.44</v>
      </c>
      <c r="I9" s="12">
        <f ca="1">IF($B9&gt;n,"",INDEX(Sales[SUKUAN 4],$D9))</f>
        <v>1938</v>
      </c>
      <c r="J9" s="12">
        <f t="shared" ca="1" si="0"/>
        <v>6511.68</v>
      </c>
    </row>
    <row r="10" spans="1:10">
      <c r="B10" s="10">
        <v>6</v>
      </c>
      <c r="C10" s="12" t="str">
        <f>IF($B10&gt;n,"",LARGE(Sales[JUMLAH],6))</f>
        <v/>
      </c>
      <c r="D10" s="10" t="str">
        <f ca="1">IF($B10&gt;n,"",IF(C9=C10,MATCH(C10,OFFSET(Sales[JUMLAH],D9,),0)+D9,MATCH(C10,Sales[JUMLAH],0)))</f>
        <v/>
      </c>
      <c r="E10" s="10" t="str">
        <f>IF($B10&gt;n,"",INDEX(Sales[PRODUK],D10))</f>
        <v/>
      </c>
      <c r="F10" s="12" t="str">
        <f>IF($B10&gt;n,"",INDEX(Sales[SUKUAN 1],$D10))</f>
        <v/>
      </c>
      <c r="G10" s="12" t="str">
        <f>IF($B10&gt;n,"",INDEX(Sales[SUKUAN 2],$D10))</f>
        <v/>
      </c>
      <c r="H10" s="12" t="str">
        <f>IF($B10&gt;n,"",INDEX(Sales[SUKUAN 3],$D10))</f>
        <v/>
      </c>
      <c r="I10" s="12" t="str">
        <f>IF($B10&gt;n,"",INDEX(Sales[SUKUAN 4],$D10))</f>
        <v/>
      </c>
      <c r="J10" s="12" t="str">
        <f t="shared" si="0"/>
        <v/>
      </c>
    </row>
    <row r="11" spans="1:10">
      <c r="B11" s="10">
        <v>7</v>
      </c>
      <c r="C11" s="12" t="str">
        <f>IF($B11&gt;n,"",LARGE(Sales[JUMLAH],7))</f>
        <v/>
      </c>
      <c r="D11" s="10" t="str">
        <f ca="1">IF($B11&gt;n,"",IF(C10=C11,MATCH(C11,OFFSET(Sales[JUMLAH],D10,),0)+D10,MATCH(C11,Sales[JUMLAH],0)))</f>
        <v/>
      </c>
      <c r="E11" s="10" t="str">
        <f>IF($B11&gt;n,"",INDEX(Sales[PRODUK],D11))</f>
        <v/>
      </c>
      <c r="F11" s="12" t="str">
        <f>IF($B11&gt;n,"",INDEX(Sales[SUKUAN 1],$D11))</f>
        <v/>
      </c>
      <c r="G11" s="12" t="str">
        <f>IF($B11&gt;n,"",INDEX(Sales[SUKUAN 2],$D11))</f>
        <v/>
      </c>
      <c r="H11" s="12" t="str">
        <f>IF($B11&gt;n,"",INDEX(Sales[SUKUAN 3],$D11))</f>
        <v/>
      </c>
      <c r="I11" s="12" t="str">
        <f>IF($B11&gt;n,"",INDEX(Sales[SUKUAN 4],$D11))</f>
        <v/>
      </c>
      <c r="J11" s="12" t="str">
        <f t="shared" si="0"/>
        <v/>
      </c>
    </row>
    <row r="12" spans="1:10">
      <c r="B12" s="10">
        <v>8</v>
      </c>
      <c r="C12" s="12" t="str">
        <f>IF($B12&gt;n,"",LARGE(Sales[JUMLAH],8))</f>
        <v/>
      </c>
      <c r="D12" s="10" t="str">
        <f ca="1">IF($B12&gt;n,"",IF(C11=C12,MATCH(C12,OFFSET(Sales[JUMLAH],D11,),0)+D11,MATCH(C12,Sales[JUMLAH],0)))</f>
        <v/>
      </c>
      <c r="E12" s="10" t="str">
        <f>IF($B12&gt;n,"",INDEX(Sales[PRODUK],D12))</f>
        <v/>
      </c>
      <c r="F12" s="12" t="str">
        <f>IF($B12&gt;n,"",INDEX(Sales[SUKUAN 1],$D12))</f>
        <v/>
      </c>
      <c r="G12" s="12" t="str">
        <f>IF($B12&gt;n,"",INDEX(Sales[SUKUAN 2],$D12))</f>
        <v/>
      </c>
      <c r="H12" s="12" t="str">
        <f>IF($B12&gt;n,"",INDEX(Sales[SUKUAN 3],$D12))</f>
        <v/>
      </c>
      <c r="I12" s="12" t="str">
        <f>IF($B12&gt;n,"",INDEX(Sales[SUKUAN 4],$D12))</f>
        <v/>
      </c>
      <c r="J12" s="12" t="str">
        <f t="shared" si="0"/>
        <v/>
      </c>
    </row>
    <row r="13" spans="1:10">
      <c r="B13" s="10">
        <v>9</v>
      </c>
      <c r="C13" s="12" t="str">
        <f>IF($B13&gt;n,"",LARGE(Sales[JUMLAH],9))</f>
        <v/>
      </c>
      <c r="D13" s="10" t="str">
        <f ca="1">IF($B13&gt;n,"",IF(C12=C13,MATCH(C13,OFFSET(Sales[JUMLAH],D12,),0)+D12,MATCH(C13,Sales[JUMLAH],0)))</f>
        <v/>
      </c>
      <c r="E13" s="10" t="str">
        <f>IF($B13&gt;n,"",INDEX(Sales[PRODUK],D13))</f>
        <v/>
      </c>
      <c r="F13" s="12" t="str">
        <f>IF($B13&gt;n,"",INDEX(Sales[SUKUAN 1],$D13))</f>
        <v/>
      </c>
      <c r="G13" s="12" t="str">
        <f>IF($B13&gt;n,"",INDEX(Sales[SUKUAN 2],$D13))</f>
        <v/>
      </c>
      <c r="H13" s="12" t="str">
        <f>IF($B13&gt;n,"",INDEX(Sales[SUKUAN 3],$D13))</f>
        <v/>
      </c>
      <c r="I13" s="12" t="str">
        <f>IF($B13&gt;n,"",INDEX(Sales[SUKUAN 4],$D13))</f>
        <v/>
      </c>
      <c r="J13" s="12" t="str">
        <f t="shared" si="0"/>
        <v/>
      </c>
    </row>
    <row r="14" spans="1:10">
      <c r="B14" s="10">
        <v>10</v>
      </c>
      <c r="C14" s="12" t="str">
        <f>IF($B14&gt;n,"",LARGE(Sales[JUMLAH],10))</f>
        <v/>
      </c>
      <c r="D14" s="10" t="str">
        <f ca="1">IF($B14&gt;n,"",IF(C13=C14,MATCH(C14,OFFSET(Sales[JUMLAH],D13,),0)+D13,MATCH(C14,Sales[JUMLAH],0)))</f>
        <v/>
      </c>
      <c r="E14" s="10" t="str">
        <f>IF($B14&gt;n,"",INDEX(Sales[PRODUK],D14))</f>
        <v/>
      </c>
      <c r="F14" s="12" t="str">
        <f>IF($B14&gt;n,"",INDEX(Sales[SUKUAN 1],$D14))</f>
        <v/>
      </c>
      <c r="G14" s="12" t="str">
        <f>IF($B14&gt;n,"",INDEX(Sales[SUKUAN 2],$D14))</f>
        <v/>
      </c>
      <c r="H14" s="12" t="str">
        <f>IF($B14&gt;n,"",INDEX(Sales[SUKUAN 3],$D14))</f>
        <v/>
      </c>
      <c r="I14" s="12" t="str">
        <f>IF($B14&gt;n,"",INDEX(Sales[SUKUAN 4],$D14))</f>
        <v/>
      </c>
      <c r="J14" s="12" t="str">
        <f t="shared" si="0"/>
        <v/>
      </c>
    </row>
    <row r="15" spans="1:10">
      <c r="E15" s="10" t="str">
        <f>""</f>
        <v/>
      </c>
      <c r="F15" s="12"/>
      <c r="G15" s="12"/>
      <c r="H15" s="12"/>
      <c r="I15" s="12"/>
      <c r="J15" s="12"/>
    </row>
    <row r="16" spans="1:10">
      <c r="B16" s="10" t="b">
        <f>IncludeOther="ya"</f>
        <v>0</v>
      </c>
      <c r="E16" s="10" t="s">
        <v>17</v>
      </c>
      <c r="F16" s="12">
        <f ca="1">SUM(Sales[SUKUAN 1]) - SUM(F5:F14)</f>
        <v>6533.0000000000018</v>
      </c>
      <c r="G16" s="12">
        <f ca="1">SUM(Sales[SUKUAN 2]) - SUM(G5:G14)</f>
        <v>5553.0499999999993</v>
      </c>
      <c r="H16" s="12">
        <f ca="1">SUM(Sales[SUKUAN 3]) - SUM(H5:H14)</f>
        <v>6959.7999999999993</v>
      </c>
      <c r="I16" s="12">
        <f ca="1">SUM(Sales[SUKUAN 4]) - SUM(I5:I14)</f>
        <v>8166.25</v>
      </c>
      <c r="J16" s="12">
        <f ca="1">SUM(Sales[JUMLAH]) - SUM(J5:J14)</f>
        <v>27212.100000000006</v>
      </c>
    </row>
    <row r="17" spans="2:10">
      <c r="F17" s="12"/>
      <c r="G17" s="12"/>
      <c r="H17" s="12"/>
      <c r="I17" s="12"/>
      <c r="J17" s="12"/>
    </row>
    <row r="18" spans="2:10">
      <c r="E18" s="10" t="s">
        <v>18</v>
      </c>
      <c r="F18" s="12">
        <f>SUM(Sales[SUKUAN 1])</f>
        <v>18613.400000000001</v>
      </c>
      <c r="G18" s="12">
        <f>SUM(Sales[SUKUAN 2])</f>
        <v>16921.39</v>
      </c>
      <c r="H18" s="12">
        <f>SUM(Sales[SUKUAN 3])</f>
        <v>23554.44</v>
      </c>
      <c r="I18" s="12">
        <f>SUM(Sales[SUKUAN 4])</f>
        <v>24231</v>
      </c>
      <c r="J18" s="12">
        <f>SUM(Sales[JUMLAH])</f>
        <v>83320.23000000001</v>
      </c>
    </row>
    <row r="22" spans="2:10">
      <c r="B22" s="10" t="s">
        <v>9</v>
      </c>
    </row>
  </sheetData>
  <phoneticPr fontId="5"/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835959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2012-05-15T20:27:00+00:00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47295</Value>
    </PublishStatusLookup>
    <APAuthor xmlns="d4a57d9a-e859-4329-a6f4-6b4a3dc0a1bd">
      <UserInfo>
        <DisplayName/>
        <AccountId>2467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>TEMPLATE ON HOLD! DO NOT PUBLISH! BlockPublish set by REDMOND\v-vaddu!</UALocComments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true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2007 Default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TP102897390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LocMarketGroupTiers2 xmlns="d4a57d9a-e859-4329-a6f4-6b4a3dc0a1bd" xsi:nil="true"/>
    <NumOfRatings xmlns="d4a57d9a-e859-4329-a6f4-6b4a3dc0a1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17C82-B46C-4875-87BD-2FDE26FB57B8}"/>
</file>

<file path=customXml/itemProps2.xml><?xml version="1.0" encoding="utf-8"?>
<ds:datastoreItem xmlns:ds="http://schemas.openxmlformats.org/officeDocument/2006/customXml" ds:itemID="{20916781-2449-4715-9316-7F413B94628C}"/>
</file>

<file path=customXml/itemProps3.xml><?xml version="1.0" encoding="utf-8"?>
<ds:datastoreItem xmlns:ds="http://schemas.openxmlformats.org/officeDocument/2006/customXml" ds:itemID="{34781246-FAFA-4C4C-8161-E93A78AE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2</vt:i4>
      </vt:variant>
      <vt:variant>
        <vt:lpstr>Julat yang Dinamakan</vt:lpstr>
      </vt:variant>
      <vt:variant>
        <vt:i4>6</vt:i4>
      </vt:variant>
    </vt:vector>
  </HeadingPairs>
  <TitlesOfParts>
    <vt:vector size="8" baseType="lpstr">
      <vt:lpstr>Laporan Jualan Sukuan</vt:lpstr>
      <vt:lpstr>pengiraan</vt:lpstr>
      <vt:lpstr>'Laporan Jualan Sukuan'!Cetak_Kawasan</vt:lpstr>
      <vt:lpstr>ChartSubtitle</vt:lpstr>
      <vt:lpstr>IncludeOther</vt:lpstr>
      <vt:lpstr>n</vt:lpstr>
      <vt:lpstr>Other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2012-02-21T13:54:47Z</dcterms:created>
  <dcterms:modified xsi:type="dcterms:W3CDTF">2012-07-13T06:56:21Z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Order">
    <vt:r8>93900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