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/>
  </bookViews>
  <sheets>
    <sheet name="Penjejak Aktiviti" sheetId="1" r:id="rId1"/>
    <sheet name="Senarai Aktiviti" sheetId="2" state="hidden" r:id="rId2"/>
  </sheets>
  <definedNames>
    <definedName name="ActivityList">'Senarai Aktiviti'!$B$4:$B$8</definedName>
    <definedName name="ActivityLookup">'Senarai Aktiviti'!$B$4:$C$8</definedName>
    <definedName name="AllOthers">'Penjejak Aktiviti'!$A$23</definedName>
    <definedName name="Category1">'Penjejak Aktiviti'!$A$3</definedName>
    <definedName name="Category1Unit">'Penjejak Aktiviti'!$C$4</definedName>
    <definedName name="Category2">'Penjejak Aktiviti'!$A$7</definedName>
    <definedName name="Category2Unit">'Penjejak Aktiviti'!$C$8</definedName>
    <definedName name="Category3">'Penjejak Aktiviti'!$A$11</definedName>
    <definedName name="Category3Unit">'Penjejak Aktiviti'!$C$12</definedName>
    <definedName name="Category4">'Penjejak Aktiviti'!$A$15</definedName>
    <definedName name="Category4Unit">'Penjejak Aktiviti'!$C$16</definedName>
    <definedName name="Category5">'Penjejak Aktiviti'!$A$19</definedName>
    <definedName name="Category5Unit">'Penjejak Aktiviti'!$C$20</definedName>
    <definedName name="GrandTotal">SUM(List[Jumlah])</definedName>
    <definedName name="OtherTotal">GrandTotal-SUM('Penjejak Aktiviti'!$B$3:$B$15)</definedName>
  </definedNames>
  <calcPr calcId="152511"/>
</workbook>
</file>

<file path=xl/calcChain.xml><?xml version="1.0" encoding="utf-8"?>
<calcChain xmlns="http://schemas.openxmlformats.org/spreadsheetml/2006/main"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B3" i="1"/>
  <c r="J8" i="1" l="1"/>
  <c r="J12" i="1"/>
  <c r="J6" i="1"/>
  <c r="J11" i="1"/>
  <c r="J7" i="1"/>
  <c r="J10" i="1"/>
  <c r="J9" i="1"/>
  <c r="B23" i="1"/>
</calcChain>
</file>

<file path=xl/sharedStrings.xml><?xml version="1.0" encoding="utf-8"?>
<sst xmlns="http://schemas.openxmlformats.org/spreadsheetml/2006/main" count="41" uniqueCount="24">
  <si>
    <t>Unit</t>
  </si>
  <si>
    <t>Penjejak Aktiviti</t>
  </si>
  <si>
    <r>
      <t xml:space="preserve">Jejak 5 aktiviti anda yang utama! </t>
    </r>
    <r>
      <rPr>
        <sz val="10"/>
        <color theme="0"/>
        <rFont val="Calibri"/>
        <family val="2"/>
        <scheme val="major"/>
      </rPr>
      <t>Tukar maklumat aktiviti berikut dengan aktiviti yang anda paling kerap lakukan. Kemudian, tambah entri pada log aktiviti untuk menjejak kemajuan anda.</t>
    </r>
  </si>
  <si>
    <t>Berbasikal</t>
  </si>
  <si>
    <t>Berenang</t>
  </si>
  <si>
    <t>Aktiviti 3</t>
  </si>
  <si>
    <t>Aktiviti 4</t>
  </si>
  <si>
    <t>Aktiviti 5</t>
  </si>
  <si>
    <t>Jumlah</t>
  </si>
  <si>
    <t>Kilometer</t>
  </si>
  <si>
    <t>Meter</t>
  </si>
  <si>
    <t>Langkah</t>
  </si>
  <si>
    <t>Ulangan</t>
  </si>
  <si>
    <t>Kalori</t>
  </si>
  <si>
    <t>Tarikh</t>
  </si>
  <si>
    <t>Aktiviti</t>
  </si>
  <si>
    <t>Masa Mula</t>
  </si>
  <si>
    <t>Tempoh</t>
  </si>
  <si>
    <t>Nota</t>
  </si>
  <si>
    <t>Panas &amp; lembap</t>
  </si>
  <si>
    <t>Tengah hari yang dingin</t>
  </si>
  <si>
    <t>Tidur lena semalam</t>
  </si>
  <si>
    <t>Senarai Aktiviti</t>
  </si>
  <si>
    <t>Senarai berikut terikat dengan aktiviti tersuai dan akan mengisi senarai juntai bawah pada Log Aktiviti. Helaian ini sepatutnya kekal tersembunyi.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</si>
</sst>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h]:mm:ss;@"/>
    <numFmt numFmtId="166" formatCode="0.0"/>
    <numFmt numFmtId="167" formatCode="[$-409]h:mm\ AM/PM;@"/>
  </numFmts>
  <fonts count="32">
    <font>
      <sz val="10"/>
      <color theme="3"/>
      <name val="Meiryo UI"/>
      <family val="3"/>
      <charset val="128"/>
    </font>
    <font>
      <sz val="6"/>
      <name val="Calibri"/>
      <family val="3"/>
      <charset val="128"/>
      <scheme val="minor"/>
    </font>
    <font>
      <sz val="10"/>
      <color theme="3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6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aj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8"/>
      <color theme="4"/>
      <name val="Calibri"/>
      <family val="2"/>
    </font>
    <font>
      <sz val="22"/>
      <color theme="0"/>
      <name val="Calibri"/>
      <family val="2"/>
    </font>
    <font>
      <sz val="10"/>
      <color theme="3"/>
      <name val="Calibri"/>
      <family val="2"/>
      <scheme val="major"/>
    </font>
    <font>
      <sz val="18"/>
      <color theme="4"/>
      <name val="Calibri"/>
      <family val="2"/>
      <scheme val="major"/>
    </font>
    <font>
      <sz val="22"/>
      <color theme="0"/>
      <name val="Calibri"/>
      <family val="2"/>
      <scheme val="major"/>
    </font>
    <font>
      <sz val="8"/>
      <color theme="0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theme="3"/>
      <name val="Calibri"/>
      <family val="2"/>
    </font>
    <font>
      <b/>
      <sz val="20"/>
      <color theme="0"/>
      <name val="Calibri"/>
      <family val="2"/>
    </font>
    <font>
      <b/>
      <sz val="8"/>
      <color theme="0"/>
      <name val="Meiryo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 applyNumberFormat="0" applyFill="0" applyBorder="0" applyProtection="0">
      <alignment vertical="center"/>
    </xf>
    <xf numFmtId="0" fontId="22" fillId="0" borderId="0" applyNumberFormat="0" applyBorder="0" applyProtection="0"/>
    <xf numFmtId="0" fontId="30" fillId="3" borderId="0" applyNumberFormat="0" applyBorder="0" applyProtection="0"/>
    <xf numFmtId="0" fontId="23" fillId="4" borderId="0" applyNumberFormat="0" applyBorder="0" applyProtection="0">
      <alignment horizontal="center" vertical="top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0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9" fillId="0" borderId="0" applyNumberFormat="0" applyBorder="0" applyProtection="0"/>
    <xf numFmtId="0" fontId="18" fillId="3" borderId="0" applyNumberFormat="0" applyBorder="0" applyAlignment="0" applyProtection="0"/>
    <xf numFmtId="0" fontId="16" fillId="4" borderId="0" applyNumberFormat="0" applyBorder="0" applyProtection="0">
      <alignment horizontal="center" vertical="top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3" fillId="0" borderId="0" xfId="0" applyFont="1" applyAlignment="1"/>
    <xf numFmtId="0" fontId="17" fillId="3" borderId="0" xfId="2" applyFont="1" applyFill="1" applyAlignment="1">
      <alignment vertical="center"/>
    </xf>
    <xf numFmtId="0" fontId="17" fillId="3" borderId="0" xfId="2" applyFont="1" applyFill="1" applyBorder="1" applyAlignment="1">
      <alignment vertical="center"/>
    </xf>
    <xf numFmtId="0" fontId="24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>
      <alignment vertical="center"/>
    </xf>
    <xf numFmtId="0" fontId="25" fillId="0" borderId="0" xfId="1" applyFont="1"/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left"/>
    </xf>
    <xf numFmtId="0" fontId="24" fillId="4" borderId="0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4" fillId="2" borderId="0" xfId="0" applyFont="1" applyFill="1" applyAlignment="1">
      <alignment horizontal="center"/>
    </xf>
    <xf numFmtId="0" fontId="27" fillId="4" borderId="0" xfId="0" applyFont="1" applyFill="1" applyBorder="1" applyAlignment="1"/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indent="2"/>
    </xf>
    <xf numFmtId="0" fontId="27" fillId="4" borderId="1" xfId="0" applyFont="1" applyFill="1" applyBorder="1" applyAlignment="1"/>
    <xf numFmtId="14" fontId="24" fillId="0" borderId="0" xfId="0" applyNumberFormat="1" applyFont="1" applyFill="1" applyBorder="1" applyAlignment="1">
      <alignment horizontal="left" vertical="center" indent="1"/>
    </xf>
    <xf numFmtId="167" fontId="24" fillId="0" borderId="0" xfId="0" applyNumberFormat="1" applyFont="1" applyFill="1" applyBorder="1" applyAlignment="1">
      <alignment horizontal="right" vertical="center" indent="1"/>
    </xf>
    <xf numFmtId="165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left" vertical="center" indent="2"/>
    </xf>
    <xf numFmtId="0" fontId="24" fillId="0" borderId="0" xfId="0" applyNumberFormat="1" applyFont="1" applyFill="1" applyBorder="1" applyAlignment="1">
      <alignment horizontal="right" vertical="center" indent="1"/>
    </xf>
    <xf numFmtId="0" fontId="24" fillId="4" borderId="2" xfId="0" applyFont="1" applyFill="1" applyBorder="1">
      <alignment vertical="center"/>
    </xf>
    <xf numFmtId="0" fontId="24" fillId="4" borderId="1" xfId="0" applyFont="1" applyFill="1" applyBorder="1">
      <alignment vertical="center"/>
    </xf>
    <xf numFmtId="14" fontId="24" fillId="2" borderId="0" xfId="0" applyNumberFormat="1" applyFont="1" applyFill="1" applyAlignment="1">
      <alignment horizontal="left" vertical="center" indent="1"/>
    </xf>
    <xf numFmtId="0" fontId="24" fillId="2" borderId="0" xfId="0" applyFont="1" applyFill="1" applyAlignment="1">
      <alignment vertical="center"/>
    </xf>
    <xf numFmtId="167" fontId="24" fillId="2" borderId="0" xfId="0" applyNumberFormat="1" applyFont="1" applyFill="1" applyAlignment="1">
      <alignment horizontal="right" vertical="center" indent="1"/>
    </xf>
    <xf numFmtId="165" fontId="24" fillId="0" borderId="0" xfId="0" applyNumberFormat="1" applyFont="1" applyFill="1" applyAlignment="1">
      <alignment vertical="center"/>
    </xf>
    <xf numFmtId="0" fontId="24" fillId="2" borderId="0" xfId="0" applyNumberFormat="1" applyFont="1" applyFill="1" applyAlignment="1">
      <alignment horizontal="left" vertical="center" indent="2"/>
    </xf>
    <xf numFmtId="0" fontId="24" fillId="2" borderId="0" xfId="0" applyNumberFormat="1" applyFont="1" applyFill="1" applyAlignment="1">
      <alignment horizontal="right" vertical="center" indent="1"/>
    </xf>
    <xf numFmtId="164" fontId="24" fillId="2" borderId="0" xfId="0" applyNumberFormat="1" applyFont="1" applyFill="1" applyAlignment="1">
      <alignment vertical="center"/>
    </xf>
    <xf numFmtId="164" fontId="24" fillId="2" borderId="0" xfId="0" applyNumberFormat="1" applyFont="1" applyFill="1">
      <alignment vertical="center"/>
    </xf>
    <xf numFmtId="0" fontId="24" fillId="2" borderId="0" xfId="0" applyFont="1" applyFill="1" applyBorder="1">
      <alignment vertical="center"/>
    </xf>
    <xf numFmtId="0" fontId="30" fillId="3" borderId="0" xfId="2" applyAlignment="1">
      <alignment horizontal="left" vertical="center" indent="1"/>
    </xf>
    <xf numFmtId="0" fontId="24" fillId="2" borderId="0" xfId="0" applyFont="1" applyFill="1" applyAlignment="1">
      <alignment horizontal="right" vertical="center"/>
    </xf>
    <xf numFmtId="164" fontId="24" fillId="2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6" fillId="4" borderId="0" xfId="3" applyNumberFormat="1" applyFont="1" applyBorder="1" applyAlignment="1">
      <alignment horizontal="center" vertical="top"/>
    </xf>
    <xf numFmtId="1" fontId="26" fillId="4" borderId="1" xfId="3" applyNumberFormat="1" applyFont="1" applyBorder="1" applyAlignment="1">
      <alignment horizontal="center" vertical="top"/>
    </xf>
    <xf numFmtId="0" fontId="20" fillId="4" borderId="2" xfId="0" applyFont="1" applyFill="1" applyBorder="1" applyAlignment="1">
      <alignment horizontal="left" vertical="center" indent="1"/>
    </xf>
    <xf numFmtId="0" fontId="20" fillId="4" borderId="0" xfId="0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left" vertical="center" indent="1"/>
    </xf>
    <xf numFmtId="0" fontId="21" fillId="3" borderId="2" xfId="0" applyFont="1" applyFill="1" applyBorder="1" applyAlignment="1">
      <alignment horizontal="left" vertical="center" indent="1"/>
    </xf>
    <xf numFmtId="0" fontId="21" fillId="3" borderId="0" xfId="0" applyFont="1" applyFill="1" applyBorder="1" applyAlignment="1">
      <alignment horizontal="left" vertical="center" indent="1"/>
    </xf>
    <xf numFmtId="1" fontId="26" fillId="3" borderId="0" xfId="3" applyNumberFormat="1" applyFont="1" applyFill="1" applyAlignment="1">
      <alignment horizontal="center" vertical="center"/>
    </xf>
    <xf numFmtId="0" fontId="26" fillId="3" borderId="0" xfId="3" applyFont="1" applyFill="1" applyAlignment="1">
      <alignment horizontal="center" vertical="center"/>
    </xf>
    <xf numFmtId="0" fontId="27" fillId="3" borderId="2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166" fontId="26" fillId="4" borderId="0" xfId="3" applyNumberFormat="1" applyFont="1" applyAlignment="1">
      <alignment horizontal="center"/>
    </xf>
    <xf numFmtId="0" fontId="21" fillId="3" borderId="0" xfId="2" applyFont="1" applyFill="1" applyBorder="1" applyAlignment="1">
      <alignment horizontal="left" vertical="center" wrapText="1" indent="1"/>
    </xf>
    <xf numFmtId="0" fontId="20" fillId="3" borderId="0" xfId="2" applyFont="1" applyFill="1" applyBorder="1" applyAlignment="1">
      <alignment horizontal="left" vertical="center" wrapText="1" indent="1"/>
    </xf>
    <xf numFmtId="0" fontId="30" fillId="3" borderId="0" xfId="2" applyAlignment="1">
      <alignment horizontal="left" vertical="center" indent="1"/>
    </xf>
    <xf numFmtId="0" fontId="31" fillId="3" borderId="0" xfId="2" applyFont="1" applyAlignment="1">
      <alignment horizontal="left" vertical="center" wrapText="1" indent="1"/>
    </xf>
  </cellXfs>
  <cellStyles count="22">
    <cellStyle name="Baik" xfId="6" builtinId="26" customBuiltin="1"/>
    <cellStyle name="Input" xfId="9" builtinId="20" customBuiltin="1"/>
    <cellStyle name="Jumlah" xfId="17" builtinId="25" customBuiltin="1"/>
    <cellStyle name="Neutral" xfId="8" builtinId="28" customBuiltin="1"/>
    <cellStyle name="Normal" xfId="0" builtinId="0" customBuiltin="1"/>
    <cellStyle name="Normal 2" xfId="18"/>
    <cellStyle name="Nota" xfId="15" builtinId="10" customBuiltin="1"/>
    <cellStyle name="Output" xfId="10" builtinId="21" customBuiltin="1"/>
    <cellStyle name="Pengiraan" xfId="11" builtinId="22" customBuiltin="1"/>
    <cellStyle name="Rosak" xfId="7" builtinId="27" customBuiltin="1"/>
    <cellStyle name="Sel Terpaut" xfId="12" builtinId="24" customBuiltin="1"/>
    <cellStyle name="Semak Sel" xfId="13" builtinId="23" customBuiltin="1"/>
    <cellStyle name="Tajuk" xfId="2" builtinId="15" customBuiltin="1"/>
    <cellStyle name="Tajuk 1" xfId="1" builtinId="16" customBuiltin="1"/>
    <cellStyle name="Tajuk 1 2" xfId="19"/>
    <cellStyle name="Tajuk 2" xfId="3" builtinId="17" customBuiltin="1"/>
    <cellStyle name="Tajuk 2 2" xfId="21"/>
    <cellStyle name="Tajuk 3" xfId="4" builtinId="18" customBuiltin="1"/>
    <cellStyle name="Tajuk 4" xfId="5" builtinId="19" customBuiltin="1"/>
    <cellStyle name="Tajuk 5" xfId="20"/>
    <cellStyle name="Teks Amaran" xfId="14" builtinId="11" customBuiltin="1"/>
    <cellStyle name="Teks Penjelasan" xfId="16" builtinId="53" customBuiltin="1"/>
  </cellStyles>
  <dxfs count="12">
    <dxf>
      <font>
        <strike val="0"/>
        <outline val="0"/>
        <shadow val="0"/>
        <u val="none"/>
        <vertAlign val="baseline"/>
        <name val="Calibri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ajor"/>
      </font>
      <numFmt numFmtId="165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numFmt numFmtId="167" formatCode="[$-409]h:mm\ AM/P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numFmt numFmtId="19" formatCode="dd/m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Log Aktiviti" defaultPivotStyle="PivotStyleLight8">
    <tableStyle name="Log Aktiviti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050" b="1" i="0" u="none" strike="noStrike" kern="1200" spc="0" baseline="0">
                <a:solidFill>
                  <a:schemeClr val="accent1"/>
                </a:solidFill>
                <a:latin typeface="+mj-lt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ms-MY" sz="1400" b="1" i="0" u="none" strike="noStrike" baseline="0" smtClean="0">
                <a:latin typeface="+mj-lt"/>
              </a:rPr>
              <a:t>Pembakaran kalori mengikut aktiviti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1" i="0" u="none" strike="noStrike" kern="1200" spc="0" baseline="0">
              <a:solidFill>
                <a:schemeClr val="accent1"/>
              </a:solidFill>
              <a:latin typeface="+mj-lt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'Penjejak Aktiviti'!$A$3</c:f>
              <c:strCache>
                <c:ptCount val="1"/>
                <c:pt idx="0">
                  <c:v>Berbasikal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'Penjejak Aktiviti'!$A$1</c:f>
              <c:strCache>
                <c:ptCount val="1"/>
                <c:pt idx="0">
                  <c:v>Penjejak Aktiviti</c:v>
                </c:pt>
              </c:strCache>
            </c:strRef>
          </c:cat>
          <c:val>
            <c:numRef>
              <c:f>'Penjejak Aktiviti'!$B$5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</c:ser>
        <c:ser>
          <c:idx val="1"/>
          <c:order val="1"/>
          <c:tx>
            <c:strRef>
              <c:f>'Penjejak Aktiviti'!$A$7</c:f>
              <c:strCache>
                <c:ptCount val="1"/>
                <c:pt idx="0">
                  <c:v>Berenang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'Penjejak Aktiviti'!$A$1</c:f>
              <c:strCache>
                <c:ptCount val="1"/>
                <c:pt idx="0">
                  <c:v>Penjejak Aktiviti</c:v>
                </c:pt>
              </c:strCache>
            </c:strRef>
          </c:cat>
          <c:val>
            <c:numRef>
              <c:f>'Penjejak Aktiviti'!$B$9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</c:ser>
        <c:ser>
          <c:idx val="2"/>
          <c:order val="2"/>
          <c:tx>
            <c:strRef>
              <c:f>'Penjejak Aktiviti'!$A$11</c:f>
              <c:strCache>
                <c:ptCount val="1"/>
                <c:pt idx="0">
                  <c:v>Aktiviti 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'Penjejak Aktiviti'!$A$1</c:f>
              <c:strCache>
                <c:ptCount val="1"/>
                <c:pt idx="0">
                  <c:v>Penjejak Aktiviti</c:v>
                </c:pt>
              </c:strCache>
            </c:strRef>
          </c:cat>
          <c:val>
            <c:numRef>
              <c:f>'Penjejak Aktiviti'!$B$13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</c:ser>
        <c:ser>
          <c:idx val="3"/>
          <c:order val="3"/>
          <c:tx>
            <c:strRef>
              <c:f>'Penjejak Aktiviti'!$A$15</c:f>
              <c:strCache>
                <c:ptCount val="1"/>
                <c:pt idx="0">
                  <c:v>Aktiviti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'Penjejak Aktiviti'!$A$1</c:f>
              <c:strCache>
                <c:ptCount val="1"/>
                <c:pt idx="0">
                  <c:v>Penjejak Aktiviti</c:v>
                </c:pt>
              </c:strCache>
            </c:strRef>
          </c:cat>
          <c:val>
            <c:numRef>
              <c:f>'Penjejak Aktiviti'!$B$17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</c:ser>
        <c:ser>
          <c:idx val="4"/>
          <c:order val="4"/>
          <c:tx>
            <c:strRef>
              <c:f>'Penjejak Aktiviti'!$A$19</c:f>
              <c:strCache>
                <c:ptCount val="1"/>
                <c:pt idx="0">
                  <c:v>Aktiviti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'Penjejak Aktiviti'!$A$1</c:f>
              <c:strCache>
                <c:ptCount val="1"/>
                <c:pt idx="0">
                  <c:v>Penjejak Aktiviti</c:v>
                </c:pt>
              </c:strCache>
            </c:strRef>
          </c:cat>
          <c:val>
            <c:numRef>
              <c:f>'Penjejak Aktiviti'!$B$21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0092464"/>
        <c:axId val="149540768"/>
      </c:barChart>
      <c:catAx>
        <c:axId val="100092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9540768"/>
        <c:crosses val="autoZero"/>
        <c:auto val="1"/>
        <c:lblAlgn val="ctr"/>
        <c:lblOffset val="100"/>
        <c:noMultiLvlLbl val="0"/>
      </c:catAx>
      <c:valAx>
        <c:axId val="14954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  <c:crossAx val="10009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2409825</xdr:colOff>
      <xdr:row>3</xdr:row>
      <xdr:rowOff>28575</xdr:rowOff>
    </xdr:to>
    <xdr:graphicFrame macro="">
      <xdr:nvGraphicFramePr>
        <xdr:cNvPr id="2" name="Pembakaran Kalori" descr="Carta bar bertindan menunjukkan jumlah kalori yang dibakar mengikut aktiviti." title="Pembakaran kalori mengikut aktivit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st" displayName="List" ref="E5:L12" totalsRowShown="0" headerRowDxfId="9" dataDxfId="8">
  <tableColumns count="8">
    <tableColumn id="1" name="Tarikh" dataDxfId="7"/>
    <tableColumn id="2" name="Aktiviti" dataDxfId="6"/>
    <tableColumn id="9" name="Masa Mula" dataDxfId="5"/>
    <tableColumn id="10" name="Tempoh" dataDxfId="4"/>
    <tableColumn id="3" name="Jumlah" dataDxfId="3"/>
    <tableColumn id="4" name="Unit" dataDxfId="2">
      <calculatedColumnFormula>IFERROR(VLOOKUP(List[[#This Row],[Aktiviti]],ActivityLookup,2,FALSE),"")</calculatedColumnFormula>
    </tableColumn>
    <tableColumn id="5" name="Kalori" dataDxfId="1"/>
    <tableColumn id="7" name="Nota" dataDxfId="0"/>
  </tableColumns>
  <tableStyleInfo name="Log Aktiviti" showFirstColumn="0" showLastColumn="0" showRowStripes="1" showColumnStripes="0"/>
  <extLst>
    <ext xmlns:x14="http://schemas.microsoft.com/office/spreadsheetml/2009/9/main" uri="{504A1905-F514-4f6f-8877-14C23A59335A}">
      <x14:table altText="Activity Log" altTextSummary="List of activity items such as, date, activity type, start time, duration, total, unit, calories, and note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24"/>
  <sheetViews>
    <sheetView showGridLines="0" tabSelected="1" zoomScaleNormal="100" workbookViewId="0"/>
  </sheetViews>
  <sheetFormatPr defaultRowHeight="21.75" customHeight="1"/>
  <cols>
    <col min="1" max="1" width="14.375" style="10" customWidth="1"/>
    <col min="2" max="2" width="16" style="10" customWidth="1"/>
    <col min="3" max="3" width="7.875" style="37" customWidth="1"/>
    <col min="4" max="4" width="1.375" style="5" customWidth="1"/>
    <col min="5" max="5" width="14.25" style="10" customWidth="1"/>
    <col min="6" max="6" width="18.875" style="10" customWidth="1"/>
    <col min="7" max="7" width="11.25" style="14" customWidth="1"/>
    <col min="8" max="8" width="11.75" style="10" customWidth="1"/>
    <col min="9" max="9" width="9.875" style="10" customWidth="1"/>
    <col min="10" max="10" width="11.125" style="36" customWidth="1"/>
    <col min="11" max="11" width="10.375" style="5" customWidth="1"/>
    <col min="12" max="12" width="36.625" style="5" customWidth="1"/>
    <col min="13" max="16384" width="9" style="5"/>
  </cols>
  <sheetData>
    <row r="1" spans="1:12" s="9" customFormat="1" ht="33" customHeight="1">
      <c r="A1" s="38" t="s">
        <v>1</v>
      </c>
      <c r="B1" s="3"/>
      <c r="C1" s="4"/>
      <c r="D1" s="5"/>
      <c r="E1" s="6"/>
      <c r="F1" s="6"/>
      <c r="G1" s="7"/>
      <c r="H1" s="6"/>
      <c r="I1" s="6"/>
      <c r="J1" s="8"/>
    </row>
    <row r="2" spans="1:12" ht="74.25" customHeight="1">
      <c r="A2" s="54" t="s">
        <v>2</v>
      </c>
      <c r="B2" s="55"/>
      <c r="C2" s="55"/>
      <c r="G2" s="11"/>
      <c r="H2" s="5"/>
      <c r="I2" s="5"/>
      <c r="J2" s="5"/>
    </row>
    <row r="3" spans="1:12" ht="18" customHeight="1">
      <c r="A3" s="45" t="s">
        <v>3</v>
      </c>
      <c r="B3" s="53">
        <f>SUMIF(List[Aktiviti],Category1,List[Jumlah])</f>
        <v>31.310000000000002</v>
      </c>
      <c r="C3" s="12"/>
      <c r="E3" s="5"/>
      <c r="F3" s="5"/>
      <c r="G3" s="5"/>
      <c r="H3" s="5"/>
      <c r="I3" s="5"/>
      <c r="J3" s="5"/>
    </row>
    <row r="4" spans="1:12" ht="18" customHeight="1">
      <c r="A4" s="45"/>
      <c r="B4" s="53"/>
      <c r="C4" s="13" t="s">
        <v>9</v>
      </c>
      <c r="H4" s="5"/>
      <c r="I4" s="5"/>
      <c r="J4" s="5"/>
    </row>
    <row r="5" spans="1:12" ht="21.75" customHeight="1">
      <c r="A5" s="45"/>
      <c r="B5" s="42">
        <f>SUMIF(List[Aktiviti],Category1,List[Kalori])</f>
        <v>847</v>
      </c>
      <c r="C5" s="15" t="s">
        <v>13</v>
      </c>
      <c r="E5" s="16" t="s">
        <v>14</v>
      </c>
      <c r="F5" s="17" t="s">
        <v>15</v>
      </c>
      <c r="G5" s="18" t="s">
        <v>16</v>
      </c>
      <c r="H5" s="19" t="s">
        <v>17</v>
      </c>
      <c r="I5" s="19" t="s">
        <v>8</v>
      </c>
      <c r="J5" s="20" t="s">
        <v>0</v>
      </c>
      <c r="K5" s="18" t="s">
        <v>13</v>
      </c>
      <c r="L5" s="17" t="s">
        <v>18</v>
      </c>
    </row>
    <row r="6" spans="1:12" ht="21.75" customHeight="1" thickBot="1">
      <c r="A6" s="46"/>
      <c r="B6" s="43"/>
      <c r="C6" s="21"/>
      <c r="E6" s="22">
        <v>41793</v>
      </c>
      <c r="F6" s="17" t="s">
        <v>3</v>
      </c>
      <c r="G6" s="23">
        <v>0.66666666666666663</v>
      </c>
      <c r="H6" s="24">
        <v>1.5972222222222224E-2</v>
      </c>
      <c r="I6" s="19">
        <v>5.89</v>
      </c>
      <c r="J6" s="25" t="str">
        <f>IFERROR(VLOOKUP(List[[#This Row],[Aktiviti]],ActivityLookup,2,FALSE),"")</f>
        <v>Kilometer</v>
      </c>
      <c r="K6" s="26">
        <v>173</v>
      </c>
      <c r="L6" s="17" t="s">
        <v>19</v>
      </c>
    </row>
    <row r="7" spans="1:12" ht="21.75" customHeight="1" thickTop="1">
      <c r="A7" s="44" t="s">
        <v>4</v>
      </c>
      <c r="B7" s="53">
        <f>SUMIF(List[Aktiviti],Category2,List[Jumlah])</f>
        <v>1700</v>
      </c>
      <c r="C7" s="27"/>
      <c r="E7" s="22">
        <v>41795</v>
      </c>
      <c r="F7" s="17" t="s">
        <v>3</v>
      </c>
      <c r="G7" s="23">
        <v>0.60416666666666663</v>
      </c>
      <c r="H7" s="24">
        <v>3.125E-2</v>
      </c>
      <c r="I7" s="19">
        <v>12.55</v>
      </c>
      <c r="J7" s="25" t="str">
        <f>IFERROR(VLOOKUP(List[[#This Row],[Aktiviti]],ActivityLookup,2,FALSE),"")</f>
        <v>Kilometer</v>
      </c>
      <c r="K7" s="26">
        <v>330</v>
      </c>
      <c r="L7" s="17" t="s">
        <v>20</v>
      </c>
    </row>
    <row r="8" spans="1:12" ht="21.75" customHeight="1">
      <c r="A8" s="45"/>
      <c r="B8" s="53"/>
      <c r="C8" s="13" t="s">
        <v>10</v>
      </c>
      <c r="E8" s="22">
        <v>41796</v>
      </c>
      <c r="F8" s="17" t="s">
        <v>4</v>
      </c>
      <c r="G8" s="23">
        <v>0.41666666666666669</v>
      </c>
      <c r="H8" s="24">
        <v>2.0833333333333332E-2</v>
      </c>
      <c r="I8" s="19">
        <v>1700</v>
      </c>
      <c r="J8" s="25" t="str">
        <f>IFERROR(VLOOKUP(List[[#This Row],[Aktiviti]],ActivityLookup,2,FALSE),"")</f>
        <v>Meter</v>
      </c>
      <c r="K8" s="26">
        <v>237</v>
      </c>
      <c r="L8" s="17" t="s">
        <v>21</v>
      </c>
    </row>
    <row r="9" spans="1:12" ht="21.75" customHeight="1">
      <c r="A9" s="45"/>
      <c r="B9" s="42">
        <f>SUMIF(List[Aktiviti],Category2,List[Kalori])</f>
        <v>237</v>
      </c>
      <c r="C9" s="15" t="s">
        <v>13</v>
      </c>
      <c r="E9" s="22">
        <v>41797</v>
      </c>
      <c r="F9" s="17" t="s">
        <v>5</v>
      </c>
      <c r="G9" s="23">
        <v>0.5625</v>
      </c>
      <c r="H9" s="24">
        <v>2.4305555555555556E-2</v>
      </c>
      <c r="I9" s="19">
        <v>3227</v>
      </c>
      <c r="J9" s="25" t="str">
        <f>IFERROR(VLOOKUP(List[[#This Row],[Aktiviti]],ActivityLookup,2,FALSE),"")</f>
        <v>Langkah</v>
      </c>
      <c r="K9" s="26">
        <v>150</v>
      </c>
      <c r="L9" s="17"/>
    </row>
    <row r="10" spans="1:12" ht="21.75" customHeight="1" thickBot="1">
      <c r="A10" s="46"/>
      <c r="B10" s="43"/>
      <c r="C10" s="28"/>
      <c r="E10" s="22">
        <v>41801</v>
      </c>
      <c r="F10" s="17" t="s">
        <v>6</v>
      </c>
      <c r="G10" s="23">
        <v>0.22916666666666666</v>
      </c>
      <c r="H10" s="24">
        <v>2.0833333333333332E-2</v>
      </c>
      <c r="I10" s="19">
        <v>30</v>
      </c>
      <c r="J10" s="25" t="str">
        <f>IFERROR(VLOOKUP(List[[#This Row],[Aktiviti]],ActivityLookup,2,FALSE),"")</f>
        <v>Ulangan</v>
      </c>
      <c r="K10" s="26">
        <v>115</v>
      </c>
      <c r="L10" s="17"/>
    </row>
    <row r="11" spans="1:12" ht="21.75" customHeight="1" thickTop="1">
      <c r="A11" s="44" t="s">
        <v>5</v>
      </c>
      <c r="B11" s="53">
        <f>SUMIF(List[Aktiviti],Category3,List[Jumlah])</f>
        <v>3227</v>
      </c>
      <c r="C11" s="27"/>
      <c r="E11" s="29">
        <v>41801</v>
      </c>
      <c r="F11" s="30" t="s">
        <v>7</v>
      </c>
      <c r="G11" s="31">
        <v>0.25</v>
      </c>
      <c r="H11" s="32">
        <v>3.125E-2</v>
      </c>
      <c r="I11" s="39">
        <v>8.0399999999999991</v>
      </c>
      <c r="J11" s="33" t="str">
        <f>IFERROR(VLOOKUP(List[[#This Row],[Aktiviti]],ActivityLookup,2,FALSE),"")</f>
        <v>Kilometer</v>
      </c>
      <c r="K11" s="34">
        <v>345</v>
      </c>
      <c r="L11" s="40"/>
    </row>
    <row r="12" spans="1:12" ht="21.75" customHeight="1">
      <c r="A12" s="45"/>
      <c r="B12" s="53"/>
      <c r="C12" s="13" t="s">
        <v>11</v>
      </c>
      <c r="E12" s="29">
        <v>41803</v>
      </c>
      <c r="F12" s="30" t="s">
        <v>3</v>
      </c>
      <c r="G12" s="31">
        <v>0.41666666666666669</v>
      </c>
      <c r="H12" s="32">
        <v>2.7777777777777776E-2</v>
      </c>
      <c r="I12" s="39">
        <v>12.87</v>
      </c>
      <c r="J12" s="33" t="str">
        <f>IFERROR(VLOOKUP(List[[#This Row],[Aktiviti]],ActivityLookup,2,FALSE),"")</f>
        <v>Kilometer</v>
      </c>
      <c r="K12" s="34">
        <v>344</v>
      </c>
      <c r="L12" s="41"/>
    </row>
    <row r="13" spans="1:12" ht="21.75" customHeight="1">
      <c r="A13" s="45"/>
      <c r="B13" s="42">
        <f>SUMIF(List[Aktiviti],Category3,List[Kalori])</f>
        <v>150</v>
      </c>
      <c r="C13" s="15" t="s">
        <v>13</v>
      </c>
      <c r="L13" s="17"/>
    </row>
    <row r="14" spans="1:12" ht="21.75" customHeight="1" thickBot="1">
      <c r="A14" s="45"/>
      <c r="B14" s="43"/>
      <c r="C14" s="12"/>
      <c r="L14" s="17"/>
    </row>
    <row r="15" spans="1:12" ht="21.75" customHeight="1" thickTop="1">
      <c r="A15" s="44" t="s">
        <v>6</v>
      </c>
      <c r="B15" s="53">
        <f>SUMIF(List[Aktiviti],Category4,List[Jumlah])</f>
        <v>30</v>
      </c>
      <c r="C15" s="27"/>
      <c r="L15" s="35"/>
    </row>
    <row r="16" spans="1:12" ht="21.75" customHeight="1">
      <c r="A16" s="45"/>
      <c r="B16" s="53"/>
      <c r="C16" s="13" t="s">
        <v>12</v>
      </c>
    </row>
    <row r="17" spans="1:3" ht="21.75" customHeight="1">
      <c r="A17" s="45"/>
      <c r="B17" s="42">
        <f>SUMIF(List[Aktiviti],Category4,List[Kalori])</f>
        <v>115</v>
      </c>
      <c r="C17" s="15" t="s">
        <v>13</v>
      </c>
    </row>
    <row r="18" spans="1:3" ht="21.75" customHeight="1" thickBot="1">
      <c r="A18" s="45"/>
      <c r="B18" s="43"/>
      <c r="C18" s="28"/>
    </row>
    <row r="19" spans="1:3" ht="21.75" customHeight="1" thickTop="1">
      <c r="A19" s="44" t="s">
        <v>7</v>
      </c>
      <c r="B19" s="53">
        <f>SUMIF(List[Aktiviti],Category5,List[Jumlah])</f>
        <v>8.0399999999999991</v>
      </c>
      <c r="C19" s="27"/>
    </row>
    <row r="20" spans="1:3" ht="21.75" customHeight="1">
      <c r="A20" s="45"/>
      <c r="B20" s="53"/>
      <c r="C20" s="13" t="s">
        <v>9</v>
      </c>
    </row>
    <row r="21" spans="1:3" ht="21.75" customHeight="1">
      <c r="A21" s="45"/>
      <c r="B21" s="42">
        <f>SUMIF(List[Aktiviti],Category5,List[Kalori])</f>
        <v>345</v>
      </c>
      <c r="C21" s="15" t="s">
        <v>13</v>
      </c>
    </row>
    <row r="22" spans="1:3" ht="21.75" customHeight="1" thickBot="1">
      <c r="A22" s="45"/>
      <c r="B22" s="43"/>
      <c r="C22" s="12"/>
    </row>
    <row r="23" spans="1:3" ht="21.75" customHeight="1" thickTop="1">
      <c r="A23" s="47" t="s">
        <v>8</v>
      </c>
      <c r="B23" s="49">
        <f>SUM(B21,B17,B13,B9,B5)</f>
        <v>1694</v>
      </c>
      <c r="C23" s="51" t="s">
        <v>13</v>
      </c>
    </row>
    <row r="24" spans="1:3" ht="21.75" customHeight="1">
      <c r="A24" s="48"/>
      <c r="B24" s="50"/>
      <c r="C24" s="52"/>
    </row>
  </sheetData>
  <mergeCells count="19">
    <mergeCell ref="A2:C2"/>
    <mergeCell ref="A3:A6"/>
    <mergeCell ref="B3:B4"/>
    <mergeCell ref="B5:B6"/>
    <mergeCell ref="B7:B8"/>
    <mergeCell ref="B9:B10"/>
    <mergeCell ref="A7:A10"/>
    <mergeCell ref="A23:A24"/>
    <mergeCell ref="B23:B24"/>
    <mergeCell ref="C23:C24"/>
    <mergeCell ref="B11:B12"/>
    <mergeCell ref="B13:B14"/>
    <mergeCell ref="B19:B20"/>
    <mergeCell ref="B21:B22"/>
    <mergeCell ref="B15:B16"/>
    <mergeCell ref="B17:B18"/>
    <mergeCell ref="A11:A14"/>
    <mergeCell ref="A15:A18"/>
    <mergeCell ref="A19:A22"/>
  </mergeCells>
  <phoneticPr fontId="1"/>
  <dataValidations count="5">
    <dataValidation type="list" allowBlank="1" sqref="F6:F100">
      <formula1>ActivityList</formula1>
    </dataValidation>
    <dataValidation type="custom" errorStyle="warning" allowBlank="1" showInputMessage="1" showErrorMessage="1" errorTitle="Alamak!" error="Kalori yang anda masukkan pada loh diringkaskan di sini untuk carta tersebut. Sebarang perubahan akan menyebabkan ralat. Jika anda pasti anda ingin mengubahnya, klik Ya. Jika tidak, klik Batal." sqref="C23:C24">
      <formula1>"Kalori"</formula1>
    </dataValidation>
    <dataValidation type="list" allowBlank="1" showInputMessage="1" sqref="C20">
      <formula1>"Batu,Kilometer,Langkah,Pusingan,Ela,Meter,Ulangan,Minit"</formula1>
    </dataValidation>
    <dataValidation type="list" allowBlank="1" showInputMessage="1" sqref="C4 C8 C12 C16">
      <formula1>"Batu,Kilometer,Langkah,Pusingan,Ela,Meter,Ulangan,Minit"</formula1>
    </dataValidation>
    <dataValidation type="custom" errorStyle="warning" allowBlank="1" showInputMessage="1" showErrorMessage="1" errorTitle="Alamak!" error="Kalori yang anda masukkan pada loh diringkaskan di sini untuk carta tersebut. Sebarang perubahan akan menyebabkan ralat. Jika anda pasti anda ingin mengubahnya, klik Ya. Jika tidak, klik Batal." sqref="C5 C9 C13 C17 C21">
      <formula1>"Kalori"</formula1>
    </dataValidation>
  </dataValidations>
  <printOptions horizontalCentered="1"/>
  <pageMargins left="0.25" right="0.25" top="0.5" bottom="0.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defaultRowHeight="21.75" customHeight="1"/>
  <cols>
    <col min="1" max="1" width="2.25" style="1" customWidth="1"/>
    <col min="2" max="2" width="24.25" style="1" customWidth="1"/>
    <col min="3" max="3" width="26.625" style="1" customWidth="1"/>
    <col min="4" max="16384" width="9" style="1"/>
  </cols>
  <sheetData>
    <row r="1" spans="2:3" ht="36.75" customHeight="1">
      <c r="B1" s="56" t="s">
        <v>22</v>
      </c>
      <c r="C1" s="56"/>
    </row>
    <row r="2" spans="2:3" ht="48" customHeight="1">
      <c r="B2" s="57" t="s">
        <v>23</v>
      </c>
      <c r="C2" s="57"/>
    </row>
    <row r="3" spans="2:3" ht="29.25" customHeight="1">
      <c r="B3" s="2" t="s">
        <v>15</v>
      </c>
      <c r="C3" s="2" t="s">
        <v>0</v>
      </c>
    </row>
    <row r="4" spans="2:3" ht="21.75" customHeight="1">
      <c r="B4" s="1" t="str">
        <f>TRIM(Category1)</f>
        <v>Berbasikal</v>
      </c>
      <c r="C4" s="1" t="str">
        <f>Category1Unit</f>
        <v>Kilometer</v>
      </c>
    </row>
    <row r="5" spans="2:3" ht="21.75" customHeight="1">
      <c r="B5" s="1" t="str">
        <f>TRIM(Category2)</f>
        <v>Berenang</v>
      </c>
      <c r="C5" s="1" t="str">
        <f>Category2Unit</f>
        <v>Meter</v>
      </c>
    </row>
    <row r="6" spans="2:3" ht="21.75" customHeight="1">
      <c r="B6" s="1" t="str">
        <f>TRIM(Category3)</f>
        <v>Aktiviti 3</v>
      </c>
      <c r="C6" s="1" t="str">
        <f>Category3Unit</f>
        <v>Langkah</v>
      </c>
    </row>
    <row r="7" spans="2:3" ht="21.75" customHeight="1">
      <c r="B7" s="1" t="str">
        <f>TRIM(Category4)</f>
        <v>Aktiviti 4</v>
      </c>
      <c r="C7" s="1" t="str">
        <f>Category4Unit</f>
        <v>Ulangan</v>
      </c>
    </row>
    <row r="8" spans="2:3" ht="21.75" customHeight="1">
      <c r="B8" s="1" t="str">
        <f>TRIM(Category5)</f>
        <v>Aktiviti 5</v>
      </c>
      <c r="C8" s="1" t="str">
        <f>Category5Unit</f>
        <v>Kilometer</v>
      </c>
    </row>
  </sheetData>
  <mergeCells count="2">
    <mergeCell ref="B1:C1"/>
    <mergeCell ref="B2:C2"/>
  </mergeCells>
  <phoneticPr fontId="1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2</vt:i4>
      </vt:variant>
      <vt:variant>
        <vt:lpstr>Julat yang Dinamakan</vt:lpstr>
      </vt:variant>
      <vt:variant>
        <vt:i4>13</vt:i4>
      </vt:variant>
    </vt:vector>
  </HeadingPairs>
  <TitlesOfParts>
    <vt:vector size="15" baseType="lpstr">
      <vt:lpstr>Penjejak Aktiviti</vt:lpstr>
      <vt:lpstr>Senarai Aktiviti</vt:lpstr>
      <vt:lpstr>ActivityList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2014-03-31T08:14:46Z</dcterms:created>
  <dcterms:modified xsi:type="dcterms:W3CDTF">2014-04-25T13:34:20Z</dcterms:modified>
</cp:coreProperties>
</file>