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480" yWindow="-75" windowWidth="10395" windowHeight="7935"/>
  </bookViews>
  <sheets>
    <sheet name="Ģimenes mēneša budžets" sheetId="1" r:id="rId1"/>
  </sheets>
  <definedNames>
    <definedName name="_xlnm.Print_Area" localSheetId="0">'Ģimenes mēneša budžets'!$A$1:$G$63</definedName>
  </definedNames>
  <calcPr calcId="152511"/>
  <webPublishing codePage="1257"/>
</workbook>
</file>

<file path=xl/calcChain.xml><?xml version="1.0" encoding="utf-8"?>
<calcChain xmlns="http://schemas.openxmlformats.org/spreadsheetml/2006/main">
  <c r="I65" i="1" l="1"/>
  <c r="I66" i="1"/>
  <c r="I67" i="1"/>
  <c r="I57" i="1"/>
  <c r="I58" i="1"/>
  <c r="I59" i="1"/>
  <c r="I60" i="1"/>
  <c r="I61" i="1"/>
  <c r="I47" i="1"/>
  <c r="I48" i="1"/>
  <c r="I49" i="1"/>
  <c r="I50" i="1"/>
  <c r="I51" i="1"/>
  <c r="I52" i="1"/>
  <c r="I53" i="1"/>
  <c r="I40" i="1"/>
  <c r="I41" i="1"/>
  <c r="I42" i="1"/>
  <c r="I43" i="1"/>
  <c r="I30" i="1"/>
  <c r="I31" i="1"/>
  <c r="I32" i="1"/>
  <c r="I33" i="1"/>
  <c r="I34" i="1"/>
  <c r="I35" i="1"/>
  <c r="I36" i="1"/>
  <c r="I21" i="1"/>
  <c r="I22" i="1"/>
  <c r="I23" i="1"/>
  <c r="I24" i="1"/>
  <c r="I25" i="1"/>
  <c r="I26" i="1"/>
  <c r="D64" i="1"/>
  <c r="D65" i="1"/>
  <c r="D66" i="1"/>
  <c r="D67" i="1"/>
  <c r="D57" i="1"/>
  <c r="D58" i="1"/>
  <c r="D59" i="1"/>
  <c r="D60" i="1"/>
  <c r="D46" i="1"/>
  <c r="D45" i="1"/>
  <c r="D47" i="1"/>
  <c r="D48" i="1"/>
  <c r="D49" i="1"/>
  <c r="D50" i="1"/>
  <c r="D51" i="1"/>
  <c r="D52" i="1"/>
  <c r="D53" i="1"/>
  <c r="D39" i="1"/>
  <c r="D40" i="1"/>
  <c r="D41" i="1"/>
  <c r="D32" i="1"/>
  <c r="D33" i="1"/>
  <c r="D34" i="1"/>
  <c r="D35" i="1"/>
  <c r="D21" i="1"/>
  <c r="D22" i="1"/>
  <c r="D23" i="1"/>
  <c r="D24" i="1"/>
  <c r="D25" i="1"/>
  <c r="D26" i="1"/>
  <c r="D27" i="1"/>
  <c r="D28" i="1"/>
  <c r="D7" i="1"/>
  <c r="D8" i="1"/>
  <c r="D9" i="1"/>
  <c r="D10" i="1"/>
  <c r="D11" i="1"/>
  <c r="D12" i="1"/>
  <c r="D13" i="1"/>
  <c r="D14" i="1"/>
  <c r="D15" i="1"/>
  <c r="D16" i="1"/>
  <c r="D17" i="1"/>
  <c r="H54" i="1"/>
  <c r="G54" i="1"/>
  <c r="C61" i="1"/>
  <c r="B61" i="1"/>
  <c r="H68" i="1"/>
  <c r="G68" i="1"/>
  <c r="C68" i="1"/>
  <c r="B68" i="1"/>
  <c r="H44" i="1"/>
  <c r="G44" i="1"/>
  <c r="H27" i="1"/>
  <c r="G27" i="1"/>
  <c r="H37" i="1"/>
  <c r="G37" i="1"/>
  <c r="H62" i="1"/>
  <c r="G62" i="1"/>
  <c r="C54" i="1"/>
  <c r="B54" i="1"/>
  <c r="C42" i="1"/>
  <c r="B42" i="1"/>
  <c r="C36" i="1"/>
  <c r="B36" i="1"/>
  <c r="C29" i="1"/>
  <c r="B29" i="1"/>
  <c r="B18" i="1"/>
  <c r="C18" i="1"/>
  <c r="G13" i="1"/>
  <c r="G7" i="1"/>
  <c r="B4" i="1" l="1"/>
  <c r="G15" i="1" s="1"/>
  <c r="C4" i="1"/>
  <c r="G16" i="1" s="1"/>
  <c r="D68" i="1"/>
  <c r="I44" i="1"/>
  <c r="I62" i="1"/>
  <c r="D42" i="1"/>
  <c r="I68" i="1"/>
  <c r="D61" i="1"/>
  <c r="I54" i="1"/>
  <c r="I27" i="1"/>
  <c r="I37" i="1"/>
  <c r="D54" i="1"/>
  <c r="D36" i="1"/>
  <c r="D29" i="1"/>
  <c r="D18" i="1"/>
  <c r="D4" i="1" l="1"/>
  <c r="G17" i="1"/>
</calcChain>
</file>

<file path=xl/sharedStrings.xml><?xml version="1.0" encoding="utf-8"?>
<sst xmlns="http://schemas.openxmlformats.org/spreadsheetml/2006/main" count="157" uniqueCount="86">
  <si>
    <t>Plānotie izdevumi</t>
  </si>
  <si>
    <t>Faktiskie izdevumi</t>
  </si>
  <si>
    <t>Starpība</t>
  </si>
  <si>
    <t>Ienākumi 1</t>
  </si>
  <si>
    <t>Ienākumi 2</t>
  </si>
  <si>
    <t>Faktiskie mēneša ienākumi</t>
  </si>
  <si>
    <t>Plānotie mēneša ienākumi</t>
  </si>
  <si>
    <t>Otrs hipotekārais kredīts vai īre</t>
  </si>
  <si>
    <t>Hipotekārais kredīts vai īre</t>
  </si>
  <si>
    <t>Tālrunis</t>
  </si>
  <si>
    <t>Gāze</t>
  </si>
  <si>
    <t>Ūdensapgāde</t>
  </si>
  <si>
    <t>Kabeļtelevīzija</t>
  </si>
  <si>
    <t>Atkritumu savākšana</t>
  </si>
  <si>
    <t>Uzturēšana vai remonts</t>
  </si>
  <si>
    <t>Izejmateriāli</t>
  </si>
  <si>
    <t>Citi</t>
  </si>
  <si>
    <t>Transports</t>
  </si>
  <si>
    <t>Apdrošināšana</t>
  </si>
  <si>
    <t>Licences</t>
  </si>
  <si>
    <t>Degviela</t>
  </si>
  <si>
    <t>Ekspluatācija</t>
  </si>
  <si>
    <t>Dzīvojamā platība</t>
  </si>
  <si>
    <t>Māja</t>
  </si>
  <si>
    <t>Veselības apdrošināšana</t>
  </si>
  <si>
    <t>Dzīvības apdrošināšana</t>
  </si>
  <si>
    <t>Pārtikas preces</t>
  </si>
  <si>
    <t>Uzturs</t>
  </si>
  <si>
    <t>Mājdzīvnieki</t>
  </si>
  <si>
    <t>Rotaļlietas</t>
  </si>
  <si>
    <t>Medicīniskie pakalpojumi</t>
  </si>
  <si>
    <t>Sapošanās</t>
  </si>
  <si>
    <t>Apģērbs</t>
  </si>
  <si>
    <t>Frizūra un nagi</t>
  </si>
  <si>
    <t>Sporta un veselības klubs</t>
  </si>
  <si>
    <t>Ēšana ārpus mājām</t>
  </si>
  <si>
    <t>Izklaide</t>
  </si>
  <si>
    <t>Video un DVD</t>
  </si>
  <si>
    <t>Kompaktdiski</t>
  </si>
  <si>
    <t>Filmas</t>
  </si>
  <si>
    <t>Koncerti</t>
  </si>
  <si>
    <t>Teātris</t>
  </si>
  <si>
    <t>Ķīmiskā tīrītava</t>
  </si>
  <si>
    <t>Kredīti</t>
  </si>
  <si>
    <t>Personiski izdevumi</t>
  </si>
  <si>
    <t>Nodokļi</t>
  </si>
  <si>
    <t>Valsts nodokļi</t>
  </si>
  <si>
    <t>Rajona nodokļi</t>
  </si>
  <si>
    <t>Vietējie nodokļi</t>
  </si>
  <si>
    <t>Labdarība 1</t>
  </si>
  <si>
    <t>Labdarība 2</t>
  </si>
  <si>
    <t>Juridiskie pakalpojumi</t>
  </si>
  <si>
    <t>Bērni</t>
  </si>
  <si>
    <t>Piederumi skolai</t>
  </si>
  <si>
    <t>Parādi vai maksājumi organizācijām</t>
  </si>
  <si>
    <t>Pusdienu nauda</t>
  </si>
  <si>
    <t>Skolas mācību maksa</t>
  </si>
  <si>
    <t>Bērnu aprūpe</t>
  </si>
  <si>
    <t>Advokāts</t>
  </si>
  <si>
    <t>Alimenti</t>
  </si>
  <si>
    <t>Rotaļlietas un spēles</t>
  </si>
  <si>
    <t>Augstskola</t>
  </si>
  <si>
    <t>Students</t>
  </si>
  <si>
    <t>Sporta pasākumi</t>
  </si>
  <si>
    <t>Kredītkarte</t>
  </si>
  <si>
    <t>Pensijas konts</t>
  </si>
  <si>
    <t>Ieguldījumu konts</t>
  </si>
  <si>
    <t>Dāvanas un ziedojumi</t>
  </si>
  <si>
    <t>Citi ienākumi</t>
  </si>
  <si>
    <t>Kopējie mēneša ienākumi</t>
  </si>
  <si>
    <t>Personiskā higiēna</t>
  </si>
  <si>
    <t>Labdarība 3</t>
  </si>
  <si>
    <t>Kopā plānotie izdevumi</t>
  </si>
  <si>
    <t>Kopā faktiskie izdevumi</t>
  </si>
  <si>
    <t>Kopā starpība</t>
  </si>
  <si>
    <t>Autobusu biļetes/maksa par braukšanu taksometrā</t>
  </si>
  <si>
    <t>Elektrība</t>
  </si>
  <si>
    <t>Maksa par 1. transportlīdzekli</t>
  </si>
  <si>
    <t>Maksa par 2. transportlīdzekli</t>
  </si>
  <si>
    <t>Kopā</t>
  </si>
  <si>
    <t xml:space="preserve">Plānotais atlikums
</t>
  </si>
  <si>
    <t>Faktiskais atlikums</t>
  </si>
  <si>
    <t>Ietaupījumi un ieguldījumi</t>
  </si>
  <si>
    <t>Maksājumi</t>
  </si>
  <si>
    <t>Ģimenes mēneša budžets</t>
  </si>
  <si>
    <t>Parādi vai maksājumi organizācijām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</si>
</sst>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Ls&quot;\ #,##0.00"/>
    <numFmt numFmtId="167" formatCode="#,##0.00\ [$€-1]"/>
  </numFmts>
  <fonts count="14" x14ac:knownFonts="1">
    <font>
      <sz val="10"/>
      <name val="Trebuchet MS"/>
      <family val="2"/>
      <scheme val="minor"/>
    </font>
    <font>
      <sz val="8"/>
      <name val="Arial"/>
      <family val="2"/>
    </font>
    <font>
      <b/>
      <sz val="18"/>
      <color theme="3"/>
      <name val="Trebuchet MS"/>
      <family val="2"/>
      <scheme val="major"/>
    </font>
    <font>
      <sz val="10"/>
      <name val="Trebuchet MS"/>
      <family val="1"/>
      <scheme val="minor"/>
    </font>
    <font>
      <b/>
      <sz val="10"/>
      <name val="Trebuchet MS"/>
      <family val="1"/>
      <scheme val="minor"/>
    </font>
    <font>
      <b/>
      <i/>
      <sz val="10"/>
      <name val="Trebuchet MS"/>
      <family val="1"/>
      <scheme val="minor"/>
    </font>
    <font>
      <sz val="10"/>
      <color theme="1"/>
      <name val="Trebuchet MS"/>
      <family val="1"/>
      <scheme val="minor"/>
    </font>
    <font>
      <sz val="10"/>
      <name val="Trebuchet MS"/>
      <family val="2"/>
      <scheme val="minor"/>
    </font>
    <font>
      <sz val="8"/>
      <name val="Trebuchet MS"/>
      <family val="1"/>
      <scheme val="minor"/>
    </font>
    <font>
      <b/>
      <sz val="8"/>
      <name val="Trebuchet MS"/>
      <family val="2"/>
      <scheme val="minor"/>
    </font>
    <font>
      <sz val="8"/>
      <name val="Trebuchet MS"/>
      <family val="2"/>
      <scheme val="minor"/>
    </font>
    <font>
      <b/>
      <sz val="12"/>
      <name val="Trebuchet MS"/>
      <family val="2"/>
      <scheme val="major"/>
    </font>
    <font>
      <sz val="16"/>
      <name val="Trebuchet MS"/>
      <family val="2"/>
      <scheme val="major"/>
    </font>
    <font>
      <b/>
      <sz val="9"/>
      <color theme="0"/>
      <name val="Trebuchet M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/>
        <bgColor theme="5"/>
      </patternFill>
    </fill>
    <fill>
      <patternFill patternType="solid">
        <fgColor theme="9" tint="0.79998168889431442"/>
        <bgColor indexed="65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 style="thin">
        <color theme="0"/>
      </bottom>
      <diagonal/>
    </border>
    <border>
      <left/>
      <right style="thin">
        <color theme="4"/>
      </right>
      <top style="thin">
        <color theme="4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0"/>
      </bottom>
      <diagonal/>
    </border>
    <border>
      <left/>
      <right style="thin">
        <color theme="4"/>
      </right>
      <top style="thin">
        <color theme="0"/>
      </top>
      <bottom style="thin">
        <color theme="0"/>
      </bottom>
      <diagonal/>
    </border>
    <border>
      <left style="thin">
        <color theme="4"/>
      </left>
      <right/>
      <top style="thin">
        <color theme="0"/>
      </top>
      <bottom style="thin">
        <color theme="4"/>
      </bottom>
      <diagonal/>
    </border>
    <border>
      <left/>
      <right style="thin">
        <color theme="4"/>
      </right>
      <top style="thin">
        <color theme="0"/>
      </top>
      <bottom style="thin">
        <color theme="4"/>
      </bottom>
      <diagonal/>
    </border>
    <border>
      <left/>
      <right/>
      <top style="thin">
        <color theme="4"/>
      </top>
      <bottom style="thin">
        <color theme="0"/>
      </bottom>
      <diagonal/>
    </border>
    <border>
      <left/>
      <right/>
      <top style="thin">
        <color theme="0"/>
      </top>
      <bottom style="thin">
        <color theme="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NumberFormat="1" applyFont="1" applyFill="1" applyAlignment="1">
      <alignment vertical="center" wrapText="1"/>
    </xf>
    <xf numFmtId="0" fontId="0" fillId="0" borderId="0" xfId="0" applyNumberForma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vertical="center" wrapText="1"/>
    </xf>
    <xf numFmtId="0" fontId="7" fillId="0" borderId="0" xfId="0" applyNumberFormat="1" applyFont="1" applyAlignment="1">
      <alignment vertical="center" wrapText="1"/>
    </xf>
    <xf numFmtId="0" fontId="9" fillId="4" borderId="5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9" fillId="4" borderId="5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3" fillId="3" borderId="7" xfId="0" applyNumberFormat="1" applyFont="1" applyFill="1" applyBorder="1" applyAlignment="1">
      <alignment horizontal="right" vertical="center" wrapText="1"/>
    </xf>
    <xf numFmtId="164" fontId="13" fillId="3" borderId="2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164" fontId="10" fillId="0" borderId="0" xfId="0" applyNumberFormat="1" applyFont="1" applyAlignment="1">
      <alignment vertical="center" wrapText="1"/>
    </xf>
    <xf numFmtId="164" fontId="10" fillId="0" borderId="0" xfId="0" applyNumberFormat="1" applyFont="1" applyFill="1" applyBorder="1" applyAlignment="1">
      <alignment vertical="center" wrapText="1"/>
    </xf>
    <xf numFmtId="164" fontId="11" fillId="2" borderId="0" xfId="1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right" vertical="center" wrapText="1"/>
    </xf>
    <xf numFmtId="0" fontId="13" fillId="3" borderId="7" xfId="0" applyFont="1" applyFill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2" borderId="0" xfId="1" applyFont="1" applyFill="1" applyBorder="1" applyAlignment="1">
      <alignment horizontal="left"/>
    </xf>
    <xf numFmtId="0" fontId="13" fillId="3" borderId="1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167" fontId="9" fillId="4" borderId="8" xfId="0" applyNumberFormat="1" applyFont="1" applyFill="1" applyBorder="1" applyAlignment="1">
      <alignment vertical="center" wrapText="1"/>
    </xf>
    <xf numFmtId="167" fontId="3" fillId="0" borderId="0" xfId="0" applyNumberFormat="1" applyFont="1" applyFill="1" applyBorder="1" applyAlignment="1">
      <alignment vertical="center" wrapText="1"/>
    </xf>
    <xf numFmtId="167" fontId="8" fillId="0" borderId="0" xfId="0" applyNumberFormat="1" applyFont="1" applyFill="1" applyBorder="1" applyAlignment="1">
      <alignment vertical="center" wrapText="1"/>
    </xf>
    <xf numFmtId="167" fontId="7" fillId="0" borderId="0" xfId="0" applyNumberFormat="1" applyFont="1" applyFill="1" applyAlignment="1">
      <alignment vertical="center" wrapText="1"/>
    </xf>
    <xf numFmtId="167" fontId="3" fillId="0" borderId="0" xfId="0" applyNumberFormat="1" applyFont="1" applyAlignment="1">
      <alignment vertical="center" wrapText="1"/>
    </xf>
    <xf numFmtId="167" fontId="7" fillId="0" borderId="0" xfId="0" applyNumberFormat="1" applyFont="1" applyAlignment="1">
      <alignment vertical="center" wrapText="1"/>
    </xf>
    <xf numFmtId="167" fontId="10" fillId="4" borderId="4" xfId="0" applyNumberFormat="1" applyFont="1" applyFill="1" applyBorder="1" applyAlignment="1">
      <alignment vertical="center" wrapText="1"/>
    </xf>
    <xf numFmtId="167" fontId="10" fillId="4" borderId="6" xfId="0" applyNumberFormat="1" applyFont="1" applyFill="1" applyBorder="1" applyAlignment="1">
      <alignment vertical="center" wrapText="1"/>
    </xf>
    <xf numFmtId="167" fontId="9" fillId="4" borderId="2" xfId="0" applyNumberFormat="1" applyFont="1" applyFill="1" applyBorder="1" applyAlignment="1">
      <alignment vertical="center" wrapText="1"/>
    </xf>
    <xf numFmtId="167" fontId="9" fillId="4" borderId="4" xfId="0" applyNumberFormat="1" applyFont="1" applyFill="1" applyBorder="1" applyAlignment="1">
      <alignment vertical="center" wrapText="1"/>
    </xf>
    <xf numFmtId="167" fontId="9" fillId="4" borderId="6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left" vertical="center"/>
    </xf>
  </cellXfs>
  <cellStyles count="2">
    <cellStyle name="Nosaukums" xfId="1" builtinId="15" customBuiltin="1"/>
    <cellStyle name="Parasts" xfId="0" builtinId="0" customBuiltin="1"/>
  </cellStyles>
  <dxfs count="147"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horizontal="general"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horizontal="general"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numFmt numFmtId="167" formatCode="#,##0.00\ [$€-1]"/>
      <alignment vertical="center" textRotation="0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6" formatCode="\$#,##0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numFmt numFmtId="0" formatCode="General"/>
      <alignment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u val="none"/>
        <vertAlign val="baseline"/>
        <sz val="10"/>
        <color auto="1"/>
        <name val="Trebuchet MS"/>
        <scheme val="minor"/>
      </font>
      <alignment horizontal="general" vertical="center" textRotation="0" wrapText="0" relativeIndent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6" formatCode="\$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164" formatCode="&quot;Ls&quot;\ #,##0.00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font>
        <b/>
        <i/>
        <strike/>
        <condense/>
        <extend/>
        <outline/>
        <shadow/>
        <u val="none"/>
        <vertAlign val="baseline"/>
        <sz val="10"/>
        <color auto="1"/>
        <name val="Trebuchet MS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relativeIndent="0" justifyLastLine="0" shrinkToFit="0" readingOrder="0"/>
    </dxf>
    <dxf>
      <alignment vertical="center" textRotation="0" justifyLastLine="0" shrinkToFit="0" readingOrder="0"/>
    </dxf>
    <dxf>
      <numFmt numFmtId="165" formatCode="\$#,##0_);[Red]\(\$#,##0\)"/>
      <alignment horizontal="general" vertical="center" textRotation="0" wrapText="1" indent="0" justifyLastLine="0" shrinkToFit="0" readingOrder="0"/>
    </dxf>
    <dxf>
      <font>
        <u val="none"/>
        <vertAlign val="baseline"/>
        <sz val="10"/>
        <name val="Trebuchet MS"/>
        <scheme val="minor"/>
      </font>
      <numFmt numFmtId="165" formatCode="\$#,##0_);[Red]\(\$#,##0\)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/>
        <u val="none"/>
        <vertAlign val="baseline"/>
        <sz val="10"/>
        <name val="Trebuchet MS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>
          <bgColor theme="4" tint="0.79998168889431442"/>
        </patternFill>
      </fill>
    </dxf>
    <dxf>
      <font>
        <sz val="9"/>
        <color theme="0"/>
      </font>
      <fill>
        <patternFill>
          <bgColor theme="4"/>
        </patternFill>
      </fill>
      <border diagonalUp="0" diagonalDown="0">
        <left style="thin">
          <color theme="4"/>
        </left>
        <right style="thin">
          <color theme="4"/>
        </right>
        <top style="double">
          <color theme="0"/>
        </top>
        <bottom style="thin">
          <color theme="4"/>
        </bottom>
        <vertical/>
        <horizontal/>
      </border>
    </dxf>
    <dxf>
      <font>
        <sz val="9"/>
        <color theme="0"/>
      </font>
      <fill>
        <patternFill>
          <bgColor theme="4"/>
        </patternFill>
      </fill>
      <border diagonalUp="0" diagonalDown="0">
        <bottom style="thin">
          <color theme="0"/>
        </bottom>
      </border>
    </dxf>
    <dxf>
      <font>
        <sz val="8"/>
      </font>
      <border diagonalUp="0" diagonalDown="0"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/>
        <horizontal/>
      </border>
    </dxf>
  </dxfs>
  <tableStyles count="1" defaultTableStyle="TableStyleMedium9" defaultPivotStyle="PivotStyleLight16">
    <tableStyle name="Table Style 1" pivot="0" count="4">
      <tableStyleElement type="wholeTable" dxfId="146"/>
      <tableStyleElement type="headerRow" dxfId="145"/>
      <tableStyleElement type="totalRow" dxfId="144"/>
      <tableStyleElement type="firstRowStripe" dxfId="1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Housing" displayName="Dzīvojamāplatība" ref="A6:D18" totalsRowCount="1" headerRowDxfId="142" dataDxfId="141" totalsRowDxfId="140">
  <autoFilter ref="A6:D17"/>
  <tableColumns count="4">
    <tableColumn id="1" name="Dzīvojamā platība" totalsRowLabel="Kopā" dataDxfId="139" totalsRowDxfId="138"/>
    <tableColumn id="2" name="Plānotie izdevumi" totalsRowFunction="sum" dataDxfId="38" totalsRowDxfId="137"/>
    <tableColumn id="3" name="Faktiskie izdevumi" totalsRowFunction="sum" dataDxfId="37" totalsRowDxfId="136"/>
    <tableColumn id="4" name="Starpība" totalsRowFunction="sum" dataDxfId="36" totalsRowDxfId="135">
      <calculatedColumnFormula>Dzīvojamāplatība[Plānotie izdevumi]-Dzīvojamāplatība[Faktiskie izdevumi]</calculatedColumnFormula>
    </tableColumn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0" name="Taxes" displayName="Nodokļi" ref="F39:I44" totalsRowCount="1" headerRowDxfId="70" dataDxfId="69" totalsRowDxfId="68">
  <autoFilter ref="F39:I43"/>
  <tableColumns count="4">
    <tableColumn id="1" name="Nodokļi" totalsRowLabel="Kopā" dataDxfId="67" totalsRowDxfId="66"/>
    <tableColumn id="2" name="Plānotie izdevumi" totalsRowFunction="sum" dataDxfId="11" totalsRowDxfId="65"/>
    <tableColumn id="3" name="Faktiskie izdevumi" totalsRowFunction="sum" dataDxfId="10" totalsRowDxfId="64"/>
    <tableColumn id="4" name="Starpība" totalsRowFunction="sum" dataDxfId="9" totalsRowDxfId="63">
      <calculatedColumnFormula>Nodokļi[Plānotie izdevumi]-Nodokļi[Faktiskie izdevumi]</calculatedColumnFormula>
    </tableColumn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1" name="Savings" displayName="Ietaupījumi" ref="A63:D68" totalsRowCount="1" headerRowDxfId="62" dataDxfId="61" totalsRowDxfId="60">
  <autoFilter ref="A63:D67"/>
  <tableColumns count="4">
    <tableColumn id="1" name="Ietaupījumi un ieguldījumi" totalsRowLabel="Kopā" dataDxfId="59" totalsRowDxfId="58"/>
    <tableColumn id="2" name="Plānotie izdevumi" totalsRowFunction="sum" dataDxfId="8" totalsRowDxfId="57"/>
    <tableColumn id="3" name="Faktiskie izdevumi" totalsRowFunction="sum" dataDxfId="7" totalsRowDxfId="56"/>
    <tableColumn id="4" name="Starpība" totalsRowFunction="sum" dataDxfId="6" totalsRowDxfId="55">
      <calculatedColumnFormula>Ietaupījumi[Plānotie izdevumi]-Ietaupījumi[Faktiskie izdevumi]</calculatedColumnFormula>
    </tableColumn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2" name="Gifts" displayName="Dāvanas" ref="F64:I68" totalsRowCount="1" headerRowDxfId="54" dataDxfId="53" totalsRowDxfId="52">
  <autoFilter ref="F64:I67"/>
  <tableColumns count="4">
    <tableColumn id="1" name="Dāvanas un ziedojumi" totalsRowLabel="Kopā" dataDxfId="51" totalsRowDxfId="50"/>
    <tableColumn id="2" name="Plānotie izdevumi" totalsRowFunction="sum" dataDxfId="5" totalsRowDxfId="49"/>
    <tableColumn id="3" name="Faktiskie izdevumi" totalsRowFunction="sum" dataDxfId="4" totalsRowDxfId="48"/>
    <tableColumn id="4" name="Starpība" totalsRowFunction="sum" dataDxfId="3" totalsRowDxfId="47">
      <calculatedColumnFormula>Dāvanas[Plānotie izdevumi]-Dāvanas[Faktiskie izdevumi]</calculatedColumnFormula>
    </tableColumn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3" name="Legal" displayName="Juridiskiepakalpojumi" ref="A56:D61" totalsRowCount="1" headerRowDxfId="46" dataDxfId="45" totalsRowDxfId="44">
  <autoFilter ref="A56:D60"/>
  <tableColumns count="4">
    <tableColumn id="1" name="Juridiskie pakalpojumi" totalsRowLabel="Kopā" dataDxfId="43" totalsRowDxfId="42"/>
    <tableColumn id="2" name="Plānotie izdevumi" totalsRowFunction="sum" dataDxfId="2" totalsRowDxfId="41"/>
    <tableColumn id="3" name="Faktiskie izdevumi" totalsRowFunction="sum" dataDxfId="1" totalsRowDxfId="40"/>
    <tableColumn id="4" name="Starpība" totalsRowFunction="sum" dataDxfId="0" totalsRowDxfId="39">
      <calculatedColumnFormula>Juridiskiepakalpojumi[Plānotie izdevumi]-Juridiskiepakalpojumi[Faktiskie izdevumi]</calculatedColumnFormula>
    </tableColumn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Transportation" displayName="Transports" ref="A20:D29" totalsRowCount="1" headerRowDxfId="134" dataDxfId="133" totalsRowDxfId="132">
  <autoFilter ref="A20:D28"/>
  <tableColumns count="4">
    <tableColumn id="1" name="Transports" totalsRowLabel="Kopā" dataDxfId="131" totalsRowDxfId="130"/>
    <tableColumn id="2" name="Plānotie izdevumi" totalsRowFunction="sum" dataDxfId="35" totalsRowDxfId="129"/>
    <tableColumn id="3" name="Faktiskie izdevumi" totalsRowFunction="sum" dataDxfId="34" totalsRowDxfId="128"/>
    <tableColumn id="4" name="Starpība" totalsRowFunction="sum" dataDxfId="33" totalsRowDxfId="127">
      <calculatedColumnFormula>Transports[Plānotie izdevumi]-Transports[Faktiskie izdevumi]</calculatedColumnFormula>
    </tableColumn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Insurance" displayName="Apdrošināšana" ref="A31:D36" totalsRowCount="1" headerRowDxfId="126" dataDxfId="125" totalsRowDxfId="124">
  <autoFilter ref="A31:D35"/>
  <tableColumns count="4">
    <tableColumn id="1" name="Apdrošināšana" totalsRowLabel="Kopā" dataDxfId="123" totalsRowDxfId="122"/>
    <tableColumn id="2" name="Plānotie izdevumi" totalsRowFunction="sum" dataDxfId="32" totalsRowDxfId="121"/>
    <tableColumn id="3" name="Faktiskie izdevumi" totalsRowFunction="sum" dataDxfId="31" totalsRowDxfId="120"/>
    <tableColumn id="4" name="Starpība" totalsRowFunction="sum" dataDxfId="30" totalsRowDxfId="119">
      <calculatedColumnFormula>Apdrošināšana[Plānotie izdevumi]-Apdrošināšana[Faktiskie izdevumi]</calculatedColumnFormula>
    </tableColumn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Food" displayName="Uzturs" ref="A38:D42" totalsRowCount="1" headerRowDxfId="118" dataDxfId="117" totalsRowDxfId="116">
  <autoFilter ref="A38:D41"/>
  <tableColumns count="4">
    <tableColumn id="1" name="Uzturs" totalsRowLabel="Kopā" dataDxfId="115" totalsRowDxfId="114"/>
    <tableColumn id="2" name="Plānotie izdevumi" totalsRowFunction="sum" dataDxfId="29" totalsRowDxfId="113"/>
    <tableColumn id="3" name="Faktiskie izdevumi" totalsRowFunction="sum" dataDxfId="28" totalsRowDxfId="112"/>
    <tableColumn id="4" name="Starpība" totalsRowFunction="sum" dataDxfId="27" totalsRowDxfId="111">
      <calculatedColumnFormula>Uzturs[Plānotie izdevumi]-Uzturs[Faktiskie izdevumi]</calculatedColumnFormula>
    </tableColumn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Children" displayName="Bērni" ref="A44:D54" totalsRowCount="1" headerRowDxfId="110" dataDxfId="109" totalsRowDxfId="108">
  <autoFilter ref="A44:D53"/>
  <tableColumns count="4">
    <tableColumn id="1" name="Bērni" totalsRowLabel="Kopā" dataDxfId="107" totalsRowDxfId="106"/>
    <tableColumn id="2" name="Plānotie izdevumi" totalsRowFunction="sum" dataDxfId="26" totalsRowDxfId="105"/>
    <tableColumn id="3" name="Faktiskie izdevumi" totalsRowFunction="sum" dataDxfId="25" totalsRowDxfId="104"/>
    <tableColumn id="4" name="Starpība" totalsRowFunction="sum" dataDxfId="24" totalsRowDxfId="103">
      <calculatedColumnFormula>Bērni[Plānotie izdevumi]-Bērni[Faktiskie izdevumi]</calculatedColumnFormula>
    </tableColumn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Pets" displayName="Mājdzīvnieki" ref="F56:I62" totalsRowCount="1" headerRowDxfId="102" dataDxfId="101" totalsRowDxfId="100">
  <autoFilter ref="F56:I61"/>
  <tableColumns count="4">
    <tableColumn id="1" name="Mājdzīvnieki" totalsRowLabel="Kopā" dataDxfId="99" totalsRowDxfId="98"/>
    <tableColumn id="2" name="Plānotie izdevumi" totalsRowFunction="sum" dataDxfId="23" totalsRowDxfId="97"/>
    <tableColumn id="3" name="Faktiskie izdevumi" totalsRowFunction="sum" dataDxfId="22" totalsRowDxfId="96"/>
    <tableColumn id="4" name="Starpība" totalsRowFunction="sum" dataDxfId="21" totalsRowDxfId="95">
      <calculatedColumnFormula>Mājdzīvnieki[Plānotie izdevumi]-Mājdzīvnieki[Faktiskie izdevumi]</calculatedColumnFormula>
    </tableColumn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7" name="PersonalCare" displayName="Personiskāhigiēna" ref="F46:I54" totalsRowCount="1" headerRowDxfId="94" dataDxfId="93" totalsRowDxfId="92">
  <autoFilter ref="F46:I53"/>
  <tableColumns count="4">
    <tableColumn id="1" name="Personiskā higiēna" totalsRowLabel="Kopā" dataDxfId="91" totalsRowDxfId="90"/>
    <tableColumn id="2" name="Plānotie izdevumi" totalsRowFunction="sum" dataDxfId="20" totalsRowDxfId="89"/>
    <tableColumn id="3" name="Faktiskie izdevumi" totalsRowFunction="sum" dataDxfId="19" totalsRowDxfId="88"/>
    <tableColumn id="4" name="Starpība" totalsRowFunction="sum" dataDxfId="18" totalsRowDxfId="87">
      <calculatedColumnFormula>Personiskāhigiēna[Plānotie izdevumi]-Personiskāhigiēna[Faktiskie izdevumi]</calculatedColumnFormula>
    </tableColumn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8" name="Entertainment" displayName="Izklaide" ref="F29:I37" totalsRowCount="1" headerRowDxfId="86" dataDxfId="85" totalsRowDxfId="84">
  <autoFilter ref="F29:I36"/>
  <tableColumns count="4">
    <tableColumn id="1" name="Izklaide" totalsRowLabel="Kopā" dataDxfId="83" totalsRowDxfId="82"/>
    <tableColumn id="2" name="Plānotie izdevumi" totalsRowFunction="sum" dataDxfId="17" totalsRowDxfId="81"/>
    <tableColumn id="3" name="Faktiskie izdevumi" totalsRowFunction="sum" dataDxfId="16" totalsRowDxfId="80"/>
    <tableColumn id="4" name="Starpība" totalsRowFunction="sum" dataDxfId="15" totalsRowDxfId="79">
      <calculatedColumnFormula>Izklaide[Plānotie izdevumi]-Izklaide[Faktiskie izdevumi]</calculatedColumnFormula>
    </tableColumn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9" name="Loans" displayName="Kredīti" ref="F20:I27" totalsRowCount="1" headerRowDxfId="78" dataDxfId="77" totalsRowDxfId="76">
  <autoFilter ref="F20:I26"/>
  <tableColumns count="4">
    <tableColumn id="1" name="Kredīti" totalsRowLabel="Kopā" dataDxfId="75" totalsRowDxfId="74"/>
    <tableColumn id="2" name="Plānotie izdevumi" totalsRowFunction="sum" dataDxfId="14" totalsRowDxfId="73"/>
    <tableColumn id="3" name="Faktiskie izdevumi" totalsRowFunction="sum" dataDxfId="13" totalsRowDxfId="72"/>
    <tableColumn id="4" name="Starpība" totalsRowFunction="sum" dataDxfId="12" totalsRowDxfId="71">
      <calculatedColumnFormula>Kredīti[Plānotie izdevumi]-Kredīti[Faktiskie izdevumi]</calculatedColumnFormula>
    </tableColumn>
  </tableColumns>
  <tableStyleInfo name="Table Style 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Origin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Monthly Family Budget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rigin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contourW="27500" prstMaterial="matte">
            <a:bevelT w="0" h="0"/>
            <a:contourClr>
              <a:schemeClr val="phClr">
                <a:tint val="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atMod val="350000"/>
              </a:schemeClr>
              <a:schemeClr val="phClr">
                <a:tint val="83000"/>
              </a:schemeClr>
            </a:duotone>
          </a:blip>
          <a:tile tx="0" ty="0" sx="100000" sy="100000" flip="x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8"/>
  <sheetViews>
    <sheetView showGridLines="0" tabSelected="1" workbookViewId="0">
      <selection sqref="A1:G1"/>
    </sheetView>
  </sheetViews>
  <sheetFormatPr defaultRowHeight="15" x14ac:dyDescent="0.3"/>
  <cols>
    <col min="1" max="1" width="34.7109375" bestFit="1" customWidth="1"/>
    <col min="2" max="2" width="20" style="29" bestFit="1" customWidth="1"/>
    <col min="3" max="3" width="20.85546875" style="29" customWidth="1"/>
    <col min="4" max="4" width="12.85546875" style="29" customWidth="1"/>
    <col min="5" max="5" width="4" customWidth="1"/>
    <col min="6" max="6" width="19.85546875" customWidth="1"/>
    <col min="7" max="7" width="19.5703125" style="29" customWidth="1"/>
    <col min="8" max="8" width="20.140625" style="29" customWidth="1"/>
    <col min="9" max="9" width="14.7109375" style="29" customWidth="1"/>
  </cols>
  <sheetData>
    <row r="1" spans="1:9" ht="30" customHeight="1" x14ac:dyDescent="0.35">
      <c r="A1" s="38" t="s">
        <v>84</v>
      </c>
      <c r="B1" s="38"/>
      <c r="C1" s="38"/>
      <c r="D1" s="38"/>
      <c r="E1" s="38"/>
      <c r="F1" s="38"/>
      <c r="G1" s="38"/>
      <c r="H1" s="32"/>
      <c r="I1" s="32"/>
    </row>
    <row r="2" spans="1:9" ht="7.5" customHeight="1" x14ac:dyDescent="0.3">
      <c r="A2" s="5"/>
      <c r="B2" s="22"/>
      <c r="C2" s="22"/>
      <c r="D2" s="22"/>
      <c r="E2" s="5"/>
      <c r="F2" s="5"/>
      <c r="G2" s="22"/>
      <c r="H2" s="22"/>
      <c r="I2" s="22"/>
    </row>
    <row r="3" spans="1:9" ht="14.1" customHeight="1" x14ac:dyDescent="0.3">
      <c r="A3" s="34" t="s">
        <v>72</v>
      </c>
      <c r="B3" s="35"/>
      <c r="C3" s="23" t="s">
        <v>73</v>
      </c>
      <c r="D3" s="24" t="s">
        <v>74</v>
      </c>
      <c r="E3" s="6"/>
      <c r="F3" s="39" t="s">
        <v>6</v>
      </c>
      <c r="G3" s="40"/>
      <c r="H3" s="31"/>
      <c r="I3" s="31"/>
    </row>
    <row r="4" spans="1:9" ht="14.1" customHeight="1" x14ac:dyDescent="0.3">
      <c r="A4" s="17"/>
      <c r="B4" s="41">
        <f>Dzīvojamāplatība[[#Totals],[Plānotie izdevumi]]+Transports[[#Totals],[Plānotie izdevumi]]+Apdrošināšana[[#Totals],[Plānotie izdevumi]]+Uzturs[[#Totals],[Plānotie izdevumi]]+Bērni[[#Totals],[Plānotie izdevumi]]+Juridiskiepakalpojumi[[#Totals],[Plānotie izdevumi]]+Ietaupījumi[[#Totals],[Plānotie izdevumi]]+Kredīti[[#Totals],[Plānotie izdevumi]]+Izklaide[[#Totals],[Plānotie izdevumi]]+Nodokļi[[#Totals],[Plānotie izdevumi]]+Personiskāhigiēna[[#Totals],[Plānotie izdevumi]]+Mājdzīvnieki[[#Totals],[Plānotie izdevumi]]+Dāvanas[[#Totals],[Plānotie izdevumi]]</f>
        <v>1203</v>
      </c>
      <c r="C4" s="41">
        <f>Dzīvojamāplatība[[#Totals],[Faktiskie izdevumi]]+Transports[[#Totals],[Faktiskie izdevumi]]+Apdrošināšana[[#Totals],[Faktiskie izdevumi]]+Uzturs[[#Totals],[Faktiskie izdevumi]]+Bērni[[#Totals],[Faktiskie izdevumi]]+Juridiskiepakalpojumi[[#Totals],[Faktiskie izdevumi]]+Ietaupījumi[[#Totals],[Faktiskie izdevumi]]+Kredīti[[#Totals],[Faktiskie izdevumi]]+Izklaide[[#Totals],[Faktiskie izdevumi]]+Nodokļi[[#Totals],[Faktiskie izdevumi]]+Personiskāhigiēna[[#Totals],[Faktiskie izdevumi]]+Mājdzīvnieki[[#Totals],[Faktiskie izdevumi]]+Dāvanas[[#Totals],[Faktiskie izdevumi]]</f>
        <v>1317</v>
      </c>
      <c r="D4" s="41">
        <f>Dzīvojamāplatība[[#Totals],[Starpība]]+Transports[[#Totals],[Starpība]]+Apdrošināšana[[#Totals],[Starpība]]+Uzturs[[#Totals],[Starpība]]+Bērni[[#Totals],[Starpība]]+Juridiskiepakalpojumi[[#Totals],[Starpība]]+Ietaupījumi[[#Totals],[Starpība]]+Kredīti[[#Totals],[Starpība]]+Izklaide[[#Totals],[Starpība]]+Nodokļi[[#Totals],[Starpība]]+Personiskāhigiēna[[#Totals],[Starpība]]+Mājdzīvnieki[[#Totals],[Starpība]]+Dāvanas[[#Totals],[Starpība]]</f>
        <v>-114</v>
      </c>
      <c r="E4" s="6"/>
      <c r="F4" s="18" t="s">
        <v>3</v>
      </c>
      <c r="G4" s="47">
        <v>4000</v>
      </c>
      <c r="H4" s="31"/>
      <c r="I4" s="31"/>
    </row>
    <row r="5" spans="1:9" ht="14.1" customHeight="1" x14ac:dyDescent="0.3">
      <c r="A5" s="2"/>
      <c r="B5" s="25"/>
      <c r="C5" s="25"/>
      <c r="D5" s="25"/>
      <c r="E5" s="2"/>
      <c r="F5" s="18" t="s">
        <v>4</v>
      </c>
      <c r="G5" s="47">
        <v>1200</v>
      </c>
      <c r="H5" s="25"/>
      <c r="I5" s="25"/>
    </row>
    <row r="6" spans="1:9" ht="14.1" customHeight="1" x14ac:dyDescent="0.3">
      <c r="A6" s="3" t="s">
        <v>22</v>
      </c>
      <c r="B6" s="26" t="s">
        <v>0</v>
      </c>
      <c r="C6" s="26" t="s">
        <v>1</v>
      </c>
      <c r="D6" s="26" t="s">
        <v>2</v>
      </c>
      <c r="E6" s="2"/>
      <c r="F6" s="18" t="s">
        <v>68</v>
      </c>
      <c r="G6" s="47">
        <v>300</v>
      </c>
      <c r="H6" s="25"/>
      <c r="I6" s="25"/>
    </row>
    <row r="7" spans="1:9" ht="14.1" customHeight="1" x14ac:dyDescent="0.3">
      <c r="A7" s="2" t="s">
        <v>8</v>
      </c>
      <c r="B7" s="42">
        <v>1000</v>
      </c>
      <c r="C7" s="42">
        <v>1000</v>
      </c>
      <c r="D7" s="42">
        <f>Dzīvojamāplatība[Plānotie izdevumi]-Dzīvojamāplatība[Faktiskie izdevumi]</f>
        <v>0</v>
      </c>
      <c r="E7" s="2"/>
      <c r="F7" s="19" t="s">
        <v>69</v>
      </c>
      <c r="G7" s="48">
        <f>SUM(G4:G6)</f>
        <v>5500</v>
      </c>
      <c r="H7" s="25"/>
      <c r="I7" s="25"/>
    </row>
    <row r="8" spans="1:9" ht="14.1" customHeight="1" x14ac:dyDescent="0.3">
      <c r="A8" s="2" t="s">
        <v>7</v>
      </c>
      <c r="B8" s="42">
        <v>0</v>
      </c>
      <c r="C8" s="42">
        <v>0</v>
      </c>
      <c r="D8" s="42">
        <f>Dzīvojamāplatība[Plānotie izdevumi]-Dzīvojamāplatība[Faktiskie izdevumi]</f>
        <v>0</v>
      </c>
      <c r="E8" s="2"/>
      <c r="F8" s="7"/>
      <c r="G8" s="30"/>
      <c r="H8" s="22"/>
      <c r="I8" s="22"/>
    </row>
    <row r="9" spans="1:9" ht="14.1" customHeight="1" x14ac:dyDescent="0.3">
      <c r="A9" s="2" t="s">
        <v>9</v>
      </c>
      <c r="B9" s="42">
        <v>62</v>
      </c>
      <c r="C9" s="42">
        <v>100</v>
      </c>
      <c r="D9" s="43">
        <f>Dzīvojamāplatība[Plānotie izdevumi]-Dzīvojamāplatība[Faktiskie izdevumi]</f>
        <v>-38</v>
      </c>
      <c r="E9" s="2"/>
      <c r="F9" s="39" t="s">
        <v>5</v>
      </c>
      <c r="G9" s="40"/>
      <c r="H9" s="25"/>
      <c r="I9" s="25"/>
    </row>
    <row r="10" spans="1:9" ht="14.1" customHeight="1" x14ac:dyDescent="0.3">
      <c r="A10" s="2" t="s">
        <v>76</v>
      </c>
      <c r="B10" s="42">
        <v>44</v>
      </c>
      <c r="C10" s="42">
        <v>125</v>
      </c>
      <c r="D10" s="42">
        <f>Dzīvojamāplatība[Plānotie izdevumi]-Dzīvojamāplatība[Faktiskie izdevumi]</f>
        <v>-81</v>
      </c>
      <c r="E10" s="2"/>
      <c r="F10" s="18" t="s">
        <v>3</v>
      </c>
      <c r="G10" s="47">
        <v>4000</v>
      </c>
      <c r="H10" s="25"/>
      <c r="I10" s="25"/>
    </row>
    <row r="11" spans="1:9" ht="14.1" customHeight="1" x14ac:dyDescent="0.3">
      <c r="A11" s="2" t="s">
        <v>10</v>
      </c>
      <c r="B11" s="42">
        <v>22</v>
      </c>
      <c r="C11" s="42">
        <v>35</v>
      </c>
      <c r="D11" s="42">
        <f>Dzīvojamāplatība[Plānotie izdevumi]-Dzīvojamāplatība[Faktiskie izdevumi]</f>
        <v>-13</v>
      </c>
      <c r="E11" s="2"/>
      <c r="F11" s="18" t="s">
        <v>4</v>
      </c>
      <c r="G11" s="47">
        <v>1200</v>
      </c>
      <c r="H11" s="25"/>
      <c r="I11" s="25"/>
    </row>
    <row r="12" spans="1:9" ht="14.1" customHeight="1" x14ac:dyDescent="0.3">
      <c r="A12" s="2" t="s">
        <v>11</v>
      </c>
      <c r="B12" s="42">
        <v>8</v>
      </c>
      <c r="C12" s="42">
        <v>8</v>
      </c>
      <c r="D12" s="42">
        <f>Dzīvojamāplatība[Plānotie izdevumi]-Dzīvojamāplatība[Faktiskie izdevumi]</f>
        <v>0</v>
      </c>
      <c r="E12" s="2"/>
      <c r="F12" s="18" t="s">
        <v>68</v>
      </c>
      <c r="G12" s="47">
        <v>300</v>
      </c>
      <c r="H12" s="25"/>
      <c r="I12" s="25"/>
    </row>
    <row r="13" spans="1:9" ht="14.1" customHeight="1" x14ac:dyDescent="0.3">
      <c r="A13" s="2" t="s">
        <v>12</v>
      </c>
      <c r="B13" s="42">
        <v>34</v>
      </c>
      <c r="C13" s="42">
        <v>39</v>
      </c>
      <c r="D13" s="42">
        <f>Dzīvojamāplatība[Plānotie izdevumi]-Dzīvojamāplatība[Faktiskie izdevumi]</f>
        <v>-5</v>
      </c>
      <c r="E13" s="2"/>
      <c r="F13" s="19" t="s">
        <v>69</v>
      </c>
      <c r="G13" s="48">
        <f>SUM(G10:G12)</f>
        <v>5500</v>
      </c>
      <c r="H13" s="25"/>
      <c r="I13" s="25"/>
    </row>
    <row r="14" spans="1:9" ht="14.1" customHeight="1" x14ac:dyDescent="0.3">
      <c r="A14" s="2" t="s">
        <v>13</v>
      </c>
      <c r="B14" s="42">
        <v>10</v>
      </c>
      <c r="C14" s="42">
        <v>10</v>
      </c>
      <c r="D14" s="42">
        <f>Dzīvojamāplatība[Plānotie izdevumi]-Dzīvojamāplatība[Faktiskie izdevumi]</f>
        <v>0</v>
      </c>
      <c r="E14" s="2"/>
      <c r="F14" s="6"/>
      <c r="G14" s="31"/>
      <c r="H14" s="25"/>
      <c r="I14" s="25"/>
    </row>
    <row r="15" spans="1:9" ht="14.1" customHeight="1" x14ac:dyDescent="0.3">
      <c r="A15" s="2" t="s">
        <v>14</v>
      </c>
      <c r="B15" s="42">
        <v>23</v>
      </c>
      <c r="C15" s="42">
        <v>0</v>
      </c>
      <c r="D15" s="42">
        <f>Dzīvojamāplatība[Plānotie izdevumi]-Dzīvojamāplatība[Faktiskie izdevumi]</f>
        <v>23</v>
      </c>
      <c r="E15" s="2"/>
      <c r="F15" s="52" t="s">
        <v>80</v>
      </c>
      <c r="G15" s="49">
        <f>SUM(G7-B4)</f>
        <v>4297</v>
      </c>
      <c r="H15" s="25"/>
      <c r="I15" s="25"/>
    </row>
    <row r="16" spans="1:9" ht="14.1" customHeight="1" x14ac:dyDescent="0.3">
      <c r="A16" s="2" t="s">
        <v>15</v>
      </c>
      <c r="B16" s="42">
        <v>0</v>
      </c>
      <c r="C16" s="42">
        <v>0</v>
      </c>
      <c r="D16" s="42">
        <f>Dzīvojamāplatība[Plānotie izdevumi]-Dzīvojamāplatība[Faktiskie izdevumi]</f>
        <v>0</v>
      </c>
      <c r="E16" s="2"/>
      <c r="F16" s="20" t="s">
        <v>81</v>
      </c>
      <c r="G16" s="50">
        <f>SUM(G13-C4)</f>
        <v>4183</v>
      </c>
      <c r="H16" s="25"/>
      <c r="I16" s="25"/>
    </row>
    <row r="17" spans="1:9" ht="14.1" customHeight="1" x14ac:dyDescent="0.3">
      <c r="A17" s="2" t="s">
        <v>16</v>
      </c>
      <c r="B17" s="42">
        <v>0</v>
      </c>
      <c r="C17" s="42">
        <v>0</v>
      </c>
      <c r="D17" s="42">
        <f>Dzīvojamāplatība[Plānotie izdevumi]-Dzīvojamāplatība[Faktiskie izdevumi]</f>
        <v>0</v>
      </c>
      <c r="E17" s="2"/>
      <c r="F17" s="21" t="s">
        <v>2</v>
      </c>
      <c r="G17" s="51">
        <f>SUM(G16-G15)</f>
        <v>-114</v>
      </c>
      <c r="H17" s="25"/>
      <c r="I17" s="25"/>
    </row>
    <row r="18" spans="1:9" ht="14.1" customHeight="1" x14ac:dyDescent="0.3">
      <c r="A18" s="8" t="s">
        <v>79</v>
      </c>
      <c r="B18" s="44">
        <f>SUBTOTAL(109,Dzīvojamāplatība[Plānotie izdevumi])</f>
        <v>1203</v>
      </c>
      <c r="C18" s="44">
        <f>SUBTOTAL(109,Dzīvojamāplatība[Faktiskie izdevumi])</f>
        <v>1317</v>
      </c>
      <c r="D18" s="44">
        <f>SUBTOTAL(109,Dzīvojamāplatība[Starpība])</f>
        <v>-114</v>
      </c>
      <c r="E18" s="2"/>
      <c r="F18" s="2"/>
      <c r="G18" s="25"/>
      <c r="H18" s="25"/>
      <c r="I18" s="25"/>
    </row>
    <row r="19" spans="1:9" ht="14.1" customHeight="1" x14ac:dyDescent="0.3">
      <c r="A19" s="33"/>
      <c r="B19" s="33"/>
      <c r="C19" s="33"/>
      <c r="D19" s="33"/>
      <c r="E19" s="2"/>
      <c r="F19" s="5"/>
      <c r="G19" s="22"/>
      <c r="H19" s="22"/>
      <c r="I19" s="22"/>
    </row>
    <row r="20" spans="1:9" ht="14.1" customHeight="1" x14ac:dyDescent="0.3">
      <c r="A20" s="9" t="s">
        <v>17</v>
      </c>
      <c r="B20" s="27" t="s">
        <v>0</v>
      </c>
      <c r="C20" s="27" t="s">
        <v>1</v>
      </c>
      <c r="D20" s="27" t="s">
        <v>2</v>
      </c>
      <c r="E20" s="2"/>
      <c r="F20" s="10" t="s">
        <v>43</v>
      </c>
      <c r="G20" s="28" t="s">
        <v>0</v>
      </c>
      <c r="H20" s="28" t="s">
        <v>1</v>
      </c>
      <c r="I20" s="28" t="s">
        <v>2</v>
      </c>
    </row>
    <row r="21" spans="1:9" ht="14.1" customHeight="1" x14ac:dyDescent="0.3">
      <c r="A21" s="2" t="s">
        <v>77</v>
      </c>
      <c r="B21" s="42"/>
      <c r="C21" s="42"/>
      <c r="D21" s="42">
        <f>Transports[Plānotie izdevumi]-Transports[Faktiskie izdevumi]</f>
        <v>0</v>
      </c>
      <c r="E21" s="2"/>
      <c r="F21" s="1" t="s">
        <v>44</v>
      </c>
      <c r="G21" s="45"/>
      <c r="H21" s="45"/>
      <c r="I21" s="45">
        <f>Kredīti[Plānotie izdevumi]-Kredīti[Faktiskie izdevumi]</f>
        <v>0</v>
      </c>
    </row>
    <row r="22" spans="1:9" ht="14.1" customHeight="1" x14ac:dyDescent="0.3">
      <c r="A22" s="2" t="s">
        <v>78</v>
      </c>
      <c r="B22" s="42"/>
      <c r="C22" s="42"/>
      <c r="D22" s="42">
        <f>Transports[Plānotie izdevumi]-Transports[Faktiskie izdevumi]</f>
        <v>0</v>
      </c>
      <c r="E22" s="2"/>
      <c r="F22" s="1" t="s">
        <v>62</v>
      </c>
      <c r="G22" s="45"/>
      <c r="H22" s="45"/>
      <c r="I22" s="45">
        <f>Kredīti[Plānotie izdevumi]-Kredīti[Faktiskie izdevumi]</f>
        <v>0</v>
      </c>
    </row>
    <row r="23" spans="1:9" ht="14.1" customHeight="1" x14ac:dyDescent="0.3">
      <c r="A23" s="2" t="s">
        <v>75</v>
      </c>
      <c r="B23" s="42"/>
      <c r="C23" s="42"/>
      <c r="D23" s="42">
        <f>Transports[Plānotie izdevumi]-Transports[Faktiskie izdevumi]</f>
        <v>0</v>
      </c>
      <c r="E23" s="2"/>
      <c r="F23" s="1" t="s">
        <v>64</v>
      </c>
      <c r="G23" s="45"/>
      <c r="H23" s="45"/>
      <c r="I23" s="45">
        <f>Kredīti[Plānotie izdevumi]-Kredīti[Faktiskie izdevumi]</f>
        <v>0</v>
      </c>
    </row>
    <row r="24" spans="1:9" ht="14.1" customHeight="1" x14ac:dyDescent="0.3">
      <c r="A24" s="2" t="s">
        <v>18</v>
      </c>
      <c r="B24" s="42"/>
      <c r="C24" s="42"/>
      <c r="D24" s="42">
        <f>Transports[Plānotie izdevumi]-Transports[Faktiskie izdevumi]</f>
        <v>0</v>
      </c>
      <c r="E24" s="2"/>
      <c r="F24" s="1" t="s">
        <v>64</v>
      </c>
      <c r="G24" s="45"/>
      <c r="H24" s="45"/>
      <c r="I24" s="45">
        <f>Kredīti[Plānotie izdevumi]-Kredīti[Faktiskie izdevumi]</f>
        <v>0</v>
      </c>
    </row>
    <row r="25" spans="1:9" ht="14.1" customHeight="1" x14ac:dyDescent="0.3">
      <c r="A25" s="2" t="s">
        <v>19</v>
      </c>
      <c r="B25" s="42"/>
      <c r="C25" s="42"/>
      <c r="D25" s="42">
        <f>Transports[Plānotie izdevumi]-Transports[Faktiskie izdevumi]</f>
        <v>0</v>
      </c>
      <c r="E25" s="2"/>
      <c r="F25" s="1" t="s">
        <v>64</v>
      </c>
      <c r="G25" s="45"/>
      <c r="H25" s="45"/>
      <c r="I25" s="45">
        <f>Kredīti[Plānotie izdevumi]-Kredīti[Faktiskie izdevumi]</f>
        <v>0</v>
      </c>
    </row>
    <row r="26" spans="1:9" ht="14.1" customHeight="1" x14ac:dyDescent="0.3">
      <c r="A26" s="2" t="s">
        <v>20</v>
      </c>
      <c r="B26" s="42"/>
      <c r="C26" s="42"/>
      <c r="D26" s="42">
        <f>Transports[Plānotie izdevumi]-Transports[Faktiskie izdevumi]</f>
        <v>0</v>
      </c>
      <c r="E26" s="2"/>
      <c r="F26" s="1" t="s">
        <v>16</v>
      </c>
      <c r="G26" s="45"/>
      <c r="H26" s="45"/>
      <c r="I26" s="45">
        <f>Kredīti[Plānotie izdevumi]-Kredīti[Faktiskie izdevumi]</f>
        <v>0</v>
      </c>
    </row>
    <row r="27" spans="1:9" ht="14.1" customHeight="1" x14ac:dyDescent="0.3">
      <c r="A27" s="2" t="s">
        <v>21</v>
      </c>
      <c r="B27" s="42"/>
      <c r="C27" s="42"/>
      <c r="D27" s="42">
        <f>Transports[Plānotie izdevumi]-Transports[Faktiskie izdevumi]</f>
        <v>0</v>
      </c>
      <c r="E27" s="2"/>
      <c r="F27" s="16" t="s">
        <v>79</v>
      </c>
      <c r="G27" s="46">
        <f>SUBTOTAL(109,Kredīti[Plānotie izdevumi])</f>
        <v>0</v>
      </c>
      <c r="H27" s="46">
        <f>SUBTOTAL(109,Kredīti[Faktiskie izdevumi])</f>
        <v>0</v>
      </c>
      <c r="I27" s="46">
        <f>SUBTOTAL(109,Kredīti[Starpība])</f>
        <v>0</v>
      </c>
    </row>
    <row r="28" spans="1:9" ht="14.1" customHeight="1" x14ac:dyDescent="0.3">
      <c r="A28" s="2" t="s">
        <v>16</v>
      </c>
      <c r="B28" s="42"/>
      <c r="C28" s="42"/>
      <c r="D28" s="42">
        <f>Transports[Plānotie izdevumi]-Transports[Faktiskie izdevumi]</f>
        <v>0</v>
      </c>
      <c r="E28" s="2"/>
      <c r="F28" s="36"/>
      <c r="G28" s="36"/>
      <c r="H28" s="36"/>
      <c r="I28" s="36"/>
    </row>
    <row r="29" spans="1:9" ht="14.1" customHeight="1" x14ac:dyDescent="0.3">
      <c r="A29" s="8" t="s">
        <v>79</v>
      </c>
      <c r="B29" s="44">
        <f>SUBTOTAL(109,Transports[Plānotie izdevumi])</f>
        <v>0</v>
      </c>
      <c r="C29" s="44">
        <f>SUBTOTAL(109,Transports[Faktiskie izdevumi])</f>
        <v>0</v>
      </c>
      <c r="D29" s="44">
        <f>SUBTOTAL(109,Transports[Starpība])</f>
        <v>0</v>
      </c>
      <c r="E29" s="2"/>
      <c r="F29" s="12" t="s">
        <v>36</v>
      </c>
      <c r="G29" s="26" t="s">
        <v>0</v>
      </c>
      <c r="H29" s="26" t="s">
        <v>1</v>
      </c>
      <c r="I29" s="26" t="s">
        <v>2</v>
      </c>
    </row>
    <row r="30" spans="1:9" ht="14.1" customHeight="1" x14ac:dyDescent="0.3">
      <c r="A30" s="33"/>
      <c r="B30" s="33"/>
      <c r="C30" s="33"/>
      <c r="D30" s="33"/>
      <c r="E30" s="2"/>
      <c r="F30" s="2" t="s">
        <v>37</v>
      </c>
      <c r="G30" s="42"/>
      <c r="H30" s="42"/>
      <c r="I30" s="42">
        <f>Izklaide[Plānotie izdevumi]-Izklaide[Faktiskie izdevumi]</f>
        <v>0</v>
      </c>
    </row>
    <row r="31" spans="1:9" ht="14.1" customHeight="1" x14ac:dyDescent="0.3">
      <c r="A31" s="11" t="s">
        <v>18</v>
      </c>
      <c r="B31" s="26" t="s">
        <v>0</v>
      </c>
      <c r="C31" s="26" t="s">
        <v>1</v>
      </c>
      <c r="D31" s="26" t="s">
        <v>2</v>
      </c>
      <c r="E31" s="2"/>
      <c r="F31" s="2" t="s">
        <v>38</v>
      </c>
      <c r="G31" s="42"/>
      <c r="H31" s="42"/>
      <c r="I31" s="42">
        <f>Izklaide[Plānotie izdevumi]-Izklaide[Faktiskie izdevumi]</f>
        <v>0</v>
      </c>
    </row>
    <row r="32" spans="1:9" ht="14.1" customHeight="1" x14ac:dyDescent="0.3">
      <c r="A32" s="2" t="s">
        <v>23</v>
      </c>
      <c r="B32" s="42"/>
      <c r="C32" s="42"/>
      <c r="D32" s="42">
        <f>Apdrošināšana[Plānotie izdevumi]-Apdrošināšana[Faktiskie izdevumi]</f>
        <v>0</v>
      </c>
      <c r="E32" s="2"/>
      <c r="F32" s="2" t="s">
        <v>39</v>
      </c>
      <c r="G32" s="42"/>
      <c r="H32" s="42"/>
      <c r="I32" s="42">
        <f>Izklaide[Plānotie izdevumi]-Izklaide[Faktiskie izdevumi]</f>
        <v>0</v>
      </c>
    </row>
    <row r="33" spans="1:9" ht="14.1" customHeight="1" x14ac:dyDescent="0.3">
      <c r="A33" s="2" t="s">
        <v>24</v>
      </c>
      <c r="B33" s="42"/>
      <c r="C33" s="42"/>
      <c r="D33" s="42">
        <f>Apdrošināšana[Plānotie izdevumi]-Apdrošināšana[Faktiskie izdevumi]</f>
        <v>0</v>
      </c>
      <c r="E33" s="2"/>
      <c r="F33" s="2" t="s">
        <v>40</v>
      </c>
      <c r="G33" s="42"/>
      <c r="H33" s="42"/>
      <c r="I33" s="42">
        <f>Izklaide[Plānotie izdevumi]-Izklaide[Faktiskie izdevumi]</f>
        <v>0</v>
      </c>
    </row>
    <row r="34" spans="1:9" ht="14.1" customHeight="1" x14ac:dyDescent="0.3">
      <c r="A34" s="2" t="s">
        <v>25</v>
      </c>
      <c r="B34" s="42"/>
      <c r="C34" s="42"/>
      <c r="D34" s="42">
        <f>Apdrošināšana[Plānotie izdevumi]-Apdrošināšana[Faktiskie izdevumi]</f>
        <v>0</v>
      </c>
      <c r="E34" s="2"/>
      <c r="F34" s="2" t="s">
        <v>63</v>
      </c>
      <c r="G34" s="42"/>
      <c r="H34" s="42"/>
      <c r="I34" s="42">
        <f>Izklaide[Plānotie izdevumi]-Izklaide[Faktiskie izdevumi]</f>
        <v>0</v>
      </c>
    </row>
    <row r="35" spans="1:9" ht="14.1" customHeight="1" x14ac:dyDescent="0.3">
      <c r="A35" s="2" t="s">
        <v>16</v>
      </c>
      <c r="B35" s="42"/>
      <c r="C35" s="42"/>
      <c r="D35" s="42">
        <f>Apdrošināšana[Plānotie izdevumi]-Apdrošināšana[Faktiskie izdevumi]</f>
        <v>0</v>
      </c>
      <c r="E35" s="2"/>
      <c r="F35" s="2" t="s">
        <v>41</v>
      </c>
      <c r="G35" s="42"/>
      <c r="H35" s="42"/>
      <c r="I35" s="42">
        <f>Izklaide[Plānotie izdevumi]-Izklaide[Faktiskie izdevumi]</f>
        <v>0</v>
      </c>
    </row>
    <row r="36" spans="1:9" ht="14.1" customHeight="1" x14ac:dyDescent="0.3">
      <c r="A36" s="8" t="s">
        <v>79</v>
      </c>
      <c r="B36" s="44">
        <f>SUBTOTAL(109,Apdrošināšana[Plānotie izdevumi])</f>
        <v>0</v>
      </c>
      <c r="C36" s="44">
        <f>SUBTOTAL(109,Apdrošināšana[Faktiskie izdevumi])</f>
        <v>0</v>
      </c>
      <c r="D36" s="44">
        <f>SUBTOTAL(109,Apdrošināšana[Starpība])</f>
        <v>0</v>
      </c>
      <c r="E36" s="2"/>
      <c r="F36" s="2" t="s">
        <v>16</v>
      </c>
      <c r="G36" s="42"/>
      <c r="H36" s="42"/>
      <c r="I36" s="42">
        <f>Izklaide[Plānotie izdevumi]-Izklaide[Faktiskie izdevumi]</f>
        <v>0</v>
      </c>
    </row>
    <row r="37" spans="1:9" ht="14.1" customHeight="1" x14ac:dyDescent="0.3">
      <c r="A37" s="33"/>
      <c r="B37" s="33"/>
      <c r="C37" s="33"/>
      <c r="D37" s="33"/>
      <c r="E37" s="2"/>
      <c r="F37" s="8" t="s">
        <v>79</v>
      </c>
      <c r="G37" s="44">
        <f>SUBTOTAL(109,Izklaide[Plānotie izdevumi])</f>
        <v>0</v>
      </c>
      <c r="H37" s="44">
        <f>SUBTOTAL(109,Izklaide[Faktiskie izdevumi])</f>
        <v>0</v>
      </c>
      <c r="I37" s="44">
        <f>SUBTOTAL(109,Izklaide[Starpība])</f>
        <v>0</v>
      </c>
    </row>
    <row r="38" spans="1:9" ht="14.1" customHeight="1" x14ac:dyDescent="0.3">
      <c r="A38" s="11" t="s">
        <v>27</v>
      </c>
      <c r="B38" s="26" t="s">
        <v>0</v>
      </c>
      <c r="C38" s="26" t="s">
        <v>1</v>
      </c>
      <c r="D38" s="26" t="s">
        <v>2</v>
      </c>
      <c r="E38" s="2"/>
      <c r="F38" s="33"/>
      <c r="G38" s="33"/>
      <c r="H38" s="33"/>
      <c r="I38" s="33"/>
    </row>
    <row r="39" spans="1:9" ht="14.1" customHeight="1" x14ac:dyDescent="0.3">
      <c r="A39" s="2" t="s">
        <v>26</v>
      </c>
      <c r="B39" s="42"/>
      <c r="C39" s="42"/>
      <c r="D39" s="42">
        <f>Uzturs[Plānotie izdevumi]-Uzturs[Faktiskie izdevumi]</f>
        <v>0</v>
      </c>
      <c r="E39" s="2"/>
      <c r="F39" s="13" t="s">
        <v>45</v>
      </c>
      <c r="G39" s="26" t="s">
        <v>0</v>
      </c>
      <c r="H39" s="26" t="s">
        <v>1</v>
      </c>
      <c r="I39" s="26" t="s">
        <v>2</v>
      </c>
    </row>
    <row r="40" spans="1:9" ht="14.1" customHeight="1" x14ac:dyDescent="0.3">
      <c r="A40" s="2" t="s">
        <v>35</v>
      </c>
      <c r="B40" s="42"/>
      <c r="C40" s="42"/>
      <c r="D40" s="42">
        <f>Uzturs[Plānotie izdevumi]-Uzturs[Faktiskie izdevumi]</f>
        <v>0</v>
      </c>
      <c r="E40" s="2"/>
      <c r="F40" s="2" t="s">
        <v>46</v>
      </c>
      <c r="G40" s="42"/>
      <c r="H40" s="42"/>
      <c r="I40" s="42">
        <f>Nodokļi[Plānotie izdevumi]-Nodokļi[Faktiskie izdevumi]</f>
        <v>0</v>
      </c>
    </row>
    <row r="41" spans="1:9" ht="14.1" customHeight="1" x14ac:dyDescent="0.3">
      <c r="A41" s="2" t="s">
        <v>16</v>
      </c>
      <c r="B41" s="42"/>
      <c r="C41" s="42"/>
      <c r="D41" s="42">
        <f>Uzturs[Plānotie izdevumi]-Uzturs[Faktiskie izdevumi]</f>
        <v>0</v>
      </c>
      <c r="E41" s="2"/>
      <c r="F41" s="2" t="s">
        <v>47</v>
      </c>
      <c r="G41" s="42"/>
      <c r="H41" s="42"/>
      <c r="I41" s="42">
        <f>Nodokļi[Plānotie izdevumi]-Nodokļi[Faktiskie izdevumi]</f>
        <v>0</v>
      </c>
    </row>
    <row r="42" spans="1:9" ht="14.1" customHeight="1" x14ac:dyDescent="0.3">
      <c r="A42" s="8" t="s">
        <v>79</v>
      </c>
      <c r="B42" s="44">
        <f>SUBTOTAL(109,Uzturs[Plānotie izdevumi])</f>
        <v>0</v>
      </c>
      <c r="C42" s="44">
        <f>SUBTOTAL(109,Uzturs[Faktiskie izdevumi])</f>
        <v>0</v>
      </c>
      <c r="D42" s="44">
        <f>SUBTOTAL(109,Uzturs[Starpība])</f>
        <v>0</v>
      </c>
      <c r="E42" s="2"/>
      <c r="F42" s="2" t="s">
        <v>48</v>
      </c>
      <c r="G42" s="42"/>
      <c r="H42" s="42"/>
      <c r="I42" s="42">
        <f>Nodokļi[Plānotie izdevumi]-Nodokļi[Faktiskie izdevumi]</f>
        <v>0</v>
      </c>
    </row>
    <row r="43" spans="1:9" ht="14.1" customHeight="1" x14ac:dyDescent="0.3">
      <c r="A43" s="33"/>
      <c r="B43" s="33"/>
      <c r="C43" s="33"/>
      <c r="D43" s="33"/>
      <c r="E43" s="2"/>
      <c r="F43" s="2" t="s">
        <v>16</v>
      </c>
      <c r="G43" s="42"/>
      <c r="H43" s="42"/>
      <c r="I43" s="42">
        <f>Nodokļi[Plānotie izdevumi]-Nodokļi[Faktiskie izdevumi]</f>
        <v>0</v>
      </c>
    </row>
    <row r="44" spans="1:9" ht="14.1" customHeight="1" x14ac:dyDescent="0.3">
      <c r="A44" s="11" t="s">
        <v>52</v>
      </c>
      <c r="B44" s="26" t="s">
        <v>0</v>
      </c>
      <c r="C44" s="26" t="s">
        <v>1</v>
      </c>
      <c r="D44" s="26" t="s">
        <v>2</v>
      </c>
      <c r="E44" s="2"/>
      <c r="F44" s="8" t="s">
        <v>79</v>
      </c>
      <c r="G44" s="44">
        <f>SUBTOTAL(109,Nodokļi[Plānotie izdevumi])</f>
        <v>0</v>
      </c>
      <c r="H44" s="44">
        <f>SUBTOTAL(109,Nodokļi[Faktiskie izdevumi])</f>
        <v>0</v>
      </c>
      <c r="I44" s="44">
        <f>SUBTOTAL(109,Nodokļi[Starpība])</f>
        <v>0</v>
      </c>
    </row>
    <row r="45" spans="1:9" ht="14.1" customHeight="1" x14ac:dyDescent="0.3">
      <c r="A45" s="12" t="s">
        <v>30</v>
      </c>
      <c r="B45" s="42"/>
      <c r="C45" s="42"/>
      <c r="D45" s="42">
        <f>Bērni[Plānotie izdevumi]-Bērni[Faktiskie izdevumi]</f>
        <v>0</v>
      </c>
      <c r="E45" s="2"/>
      <c r="F45" s="37"/>
      <c r="G45" s="37"/>
      <c r="H45" s="37"/>
      <c r="I45" s="37"/>
    </row>
    <row r="46" spans="1:9" ht="14.1" customHeight="1" x14ac:dyDescent="0.3">
      <c r="A46" s="12" t="s">
        <v>32</v>
      </c>
      <c r="B46" s="42"/>
      <c r="C46" s="42"/>
      <c r="D46" s="42">
        <f>Bērni[Plānotie izdevumi]-Bērni[Faktiskie izdevumi]</f>
        <v>0</v>
      </c>
      <c r="E46" s="2"/>
      <c r="F46" s="14" t="s">
        <v>70</v>
      </c>
      <c r="G46" s="28" t="s">
        <v>0</v>
      </c>
      <c r="H46" s="28" t="s">
        <v>1</v>
      </c>
      <c r="I46" s="28" t="s">
        <v>2</v>
      </c>
    </row>
    <row r="47" spans="1:9" ht="14.1" customHeight="1" x14ac:dyDescent="0.3">
      <c r="A47" s="12" t="s">
        <v>56</v>
      </c>
      <c r="B47" s="42"/>
      <c r="C47" s="42"/>
      <c r="D47" s="42">
        <f>Bērni[Plānotie izdevumi]-Bērni[Faktiskie izdevumi]</f>
        <v>0</v>
      </c>
      <c r="E47" s="2"/>
      <c r="F47" s="1" t="s">
        <v>30</v>
      </c>
      <c r="G47" s="45"/>
      <c r="H47" s="45"/>
      <c r="I47" s="45">
        <f>Personiskāhigiēna[Plānotie izdevumi]-Personiskāhigiēna[Faktiskie izdevumi]</f>
        <v>0</v>
      </c>
    </row>
    <row r="48" spans="1:9" ht="14.1" customHeight="1" x14ac:dyDescent="0.3">
      <c r="A48" s="12" t="s">
        <v>53</v>
      </c>
      <c r="B48" s="42"/>
      <c r="C48" s="42"/>
      <c r="D48" s="42">
        <f>Bērni[Plānotie izdevumi]-Bērni[Faktiskie izdevumi]</f>
        <v>0</v>
      </c>
      <c r="E48" s="2"/>
      <c r="F48" s="1" t="s">
        <v>33</v>
      </c>
      <c r="G48" s="45"/>
      <c r="H48" s="45"/>
      <c r="I48" s="45">
        <f>Personiskāhigiēna[Plānotie izdevumi]-Personiskāhigiēna[Faktiskie izdevumi]</f>
        <v>0</v>
      </c>
    </row>
    <row r="49" spans="1:9" ht="14.1" customHeight="1" x14ac:dyDescent="0.3">
      <c r="A49" s="12" t="s">
        <v>54</v>
      </c>
      <c r="B49" s="42"/>
      <c r="C49" s="42"/>
      <c r="D49" s="42">
        <f>Bērni[Plānotie izdevumi]-Bērni[Faktiskie izdevumi]</f>
        <v>0</v>
      </c>
      <c r="E49" s="2"/>
      <c r="F49" s="1" t="s">
        <v>32</v>
      </c>
      <c r="G49" s="45"/>
      <c r="H49" s="45"/>
      <c r="I49" s="45">
        <f>Personiskāhigiēna[Plānotie izdevumi]-Personiskāhigiēna[Faktiskie izdevumi]</f>
        <v>0</v>
      </c>
    </row>
    <row r="50" spans="1:9" ht="14.1" customHeight="1" x14ac:dyDescent="0.3">
      <c r="A50" s="12" t="s">
        <v>55</v>
      </c>
      <c r="B50" s="42"/>
      <c r="C50" s="42"/>
      <c r="D50" s="42">
        <f>Bērni[Plānotie izdevumi]-Bērni[Faktiskie izdevumi]</f>
        <v>0</v>
      </c>
      <c r="E50" s="2"/>
      <c r="F50" s="1" t="s">
        <v>42</v>
      </c>
      <c r="G50" s="45"/>
      <c r="H50" s="45"/>
      <c r="I50" s="45">
        <f>Personiskāhigiēna[Plānotie izdevumi]-Personiskāhigiēna[Faktiskie izdevumi]</f>
        <v>0</v>
      </c>
    </row>
    <row r="51" spans="1:9" ht="14.1" customHeight="1" x14ac:dyDescent="0.3">
      <c r="A51" s="12" t="s">
        <v>57</v>
      </c>
      <c r="B51" s="42"/>
      <c r="C51" s="42"/>
      <c r="D51" s="42">
        <f>Bērni[Plānotie izdevumi]-Bērni[Faktiskie izdevumi]</f>
        <v>0</v>
      </c>
      <c r="E51" s="2"/>
      <c r="F51" s="1" t="s">
        <v>34</v>
      </c>
      <c r="G51" s="45"/>
      <c r="H51" s="45"/>
      <c r="I51" s="45">
        <f>Personiskāhigiēna[Plānotie izdevumi]-Personiskāhigiēna[Faktiskie izdevumi]</f>
        <v>0</v>
      </c>
    </row>
    <row r="52" spans="1:9" ht="14.1" customHeight="1" x14ac:dyDescent="0.3">
      <c r="A52" s="12" t="s">
        <v>60</v>
      </c>
      <c r="B52" s="42"/>
      <c r="C52" s="42"/>
      <c r="D52" s="42">
        <f>Bērni[Plānotie izdevumi]-Bērni[Faktiskie izdevumi]</f>
        <v>0</v>
      </c>
      <c r="E52" s="2"/>
      <c r="F52" s="1" t="s">
        <v>85</v>
      </c>
      <c r="G52" s="45"/>
      <c r="H52" s="45"/>
      <c r="I52" s="45">
        <f>Personiskāhigiēna[Plānotie izdevumi]-Personiskāhigiēna[Faktiskie izdevumi]</f>
        <v>0</v>
      </c>
    </row>
    <row r="53" spans="1:9" ht="14.1" customHeight="1" x14ac:dyDescent="0.3">
      <c r="A53" s="12" t="s">
        <v>16</v>
      </c>
      <c r="B53" s="42"/>
      <c r="C53" s="42"/>
      <c r="D53" s="42">
        <f>Bērni[Plānotie izdevumi]-Bērni[Faktiskie izdevumi]</f>
        <v>0</v>
      </c>
      <c r="E53" s="2"/>
      <c r="F53" s="1" t="s">
        <v>16</v>
      </c>
      <c r="G53" s="45"/>
      <c r="H53" s="45"/>
      <c r="I53" s="45">
        <f>Personiskāhigiēna[Plānotie izdevumi]-Personiskāhigiēna[Faktiskie izdevumi]</f>
        <v>0</v>
      </c>
    </row>
    <row r="54" spans="1:9" ht="14.1" customHeight="1" x14ac:dyDescent="0.3">
      <c r="A54" s="8" t="s">
        <v>79</v>
      </c>
      <c r="B54" s="44">
        <f>SUBTOTAL(109,Bērni[Plānotie izdevumi])</f>
        <v>0</v>
      </c>
      <c r="C54" s="44">
        <f>SUBTOTAL(109,Bērni[Faktiskie izdevumi])</f>
        <v>0</v>
      </c>
      <c r="D54" s="44">
        <f>SUBTOTAL(109,Bērni[Starpība])</f>
        <v>0</v>
      </c>
      <c r="E54" s="2"/>
      <c r="F54" s="16" t="s">
        <v>79</v>
      </c>
      <c r="G54" s="46">
        <f>SUBTOTAL(109,Personiskāhigiēna[Plānotie izdevumi])</f>
        <v>0</v>
      </c>
      <c r="H54" s="46">
        <f>SUBTOTAL(109,Personiskāhigiēna[Faktiskie izdevumi])</f>
        <v>0</v>
      </c>
      <c r="I54" s="46">
        <f>SUBTOTAL(109,Personiskāhigiēna[Starpība])</f>
        <v>0</v>
      </c>
    </row>
    <row r="55" spans="1:9" ht="14.1" customHeight="1" x14ac:dyDescent="0.3">
      <c r="A55" s="33"/>
      <c r="B55" s="33"/>
      <c r="C55" s="33"/>
      <c r="D55" s="33"/>
      <c r="E55" s="2"/>
      <c r="F55" s="37"/>
      <c r="G55" s="37"/>
      <c r="H55" s="37"/>
      <c r="I55" s="37"/>
    </row>
    <row r="56" spans="1:9" ht="14.1" customHeight="1" x14ac:dyDescent="0.3">
      <c r="A56" s="10" t="s">
        <v>51</v>
      </c>
      <c r="B56" s="28" t="s">
        <v>0</v>
      </c>
      <c r="C56" s="28" t="s">
        <v>1</v>
      </c>
      <c r="D56" s="28" t="s">
        <v>2</v>
      </c>
      <c r="E56" s="2"/>
      <c r="F56" s="14" t="s">
        <v>28</v>
      </c>
      <c r="G56" s="28" t="s">
        <v>0</v>
      </c>
      <c r="H56" s="28" t="s">
        <v>1</v>
      </c>
      <c r="I56" s="28" t="s">
        <v>2</v>
      </c>
    </row>
    <row r="57" spans="1:9" ht="14.1" customHeight="1" x14ac:dyDescent="0.3">
      <c r="A57" s="1" t="s">
        <v>58</v>
      </c>
      <c r="B57" s="45"/>
      <c r="C57" s="45"/>
      <c r="D57" s="45">
        <f>Juridiskiepakalpojumi[Plānotie izdevumi]-Juridiskiepakalpojumi[Faktiskie izdevumi]</f>
        <v>0</v>
      </c>
      <c r="E57" s="2"/>
      <c r="F57" s="1" t="s">
        <v>27</v>
      </c>
      <c r="G57" s="45"/>
      <c r="H57" s="45"/>
      <c r="I57" s="45">
        <f>Mājdzīvnieki[Plānotie izdevumi]-Mājdzīvnieki[Faktiskie izdevumi]</f>
        <v>0</v>
      </c>
    </row>
    <row r="58" spans="1:9" ht="14.1" customHeight="1" x14ac:dyDescent="0.3">
      <c r="A58" s="1" t="s">
        <v>59</v>
      </c>
      <c r="B58" s="45"/>
      <c r="C58" s="45"/>
      <c r="D58" s="45">
        <f>Juridiskiepakalpojumi[Plānotie izdevumi]-Juridiskiepakalpojumi[Faktiskie izdevumi]</f>
        <v>0</v>
      </c>
      <c r="E58" s="2"/>
      <c r="F58" s="1" t="s">
        <v>30</v>
      </c>
      <c r="G58" s="45"/>
      <c r="H58" s="45"/>
      <c r="I58" s="45">
        <f>Mājdzīvnieki[Plānotie izdevumi]-Mājdzīvnieki[Faktiskie izdevumi]</f>
        <v>0</v>
      </c>
    </row>
    <row r="59" spans="1:9" ht="14.1" customHeight="1" x14ac:dyDescent="0.3">
      <c r="A59" s="4" t="s">
        <v>83</v>
      </c>
      <c r="B59" s="45"/>
      <c r="C59" s="45"/>
      <c r="D59" s="45">
        <f>Juridiskiepakalpojumi[Plānotie izdevumi]-Juridiskiepakalpojumi[Faktiskie izdevumi]</f>
        <v>0</v>
      </c>
      <c r="E59" s="2"/>
      <c r="F59" s="1" t="s">
        <v>31</v>
      </c>
      <c r="G59" s="45"/>
      <c r="H59" s="45"/>
      <c r="I59" s="45">
        <f>Mājdzīvnieki[Plānotie izdevumi]-Mājdzīvnieki[Faktiskie izdevumi]</f>
        <v>0</v>
      </c>
    </row>
    <row r="60" spans="1:9" ht="14.1" customHeight="1" x14ac:dyDescent="0.3">
      <c r="A60" s="1" t="s">
        <v>16</v>
      </c>
      <c r="B60" s="45"/>
      <c r="C60" s="45"/>
      <c r="D60" s="45">
        <f>Juridiskiepakalpojumi[Plānotie izdevumi]-Juridiskiepakalpojumi[Faktiskie izdevumi]</f>
        <v>0</v>
      </c>
      <c r="E60" s="2"/>
      <c r="F60" s="1" t="s">
        <v>29</v>
      </c>
      <c r="G60" s="45"/>
      <c r="H60" s="45"/>
      <c r="I60" s="45">
        <f>Mājdzīvnieki[Plānotie izdevumi]-Mājdzīvnieki[Faktiskie izdevumi]</f>
        <v>0</v>
      </c>
    </row>
    <row r="61" spans="1:9" ht="14.1" customHeight="1" x14ac:dyDescent="0.3">
      <c r="A61" s="16" t="s">
        <v>79</v>
      </c>
      <c r="B61" s="46">
        <f>SUBTOTAL(109,Juridiskiepakalpojumi[Plānotie izdevumi])</f>
        <v>0</v>
      </c>
      <c r="C61" s="46">
        <f>SUBTOTAL(109,Juridiskiepakalpojumi[Faktiskie izdevumi])</f>
        <v>0</v>
      </c>
      <c r="D61" s="46">
        <f>SUBTOTAL(109,Juridiskiepakalpojumi[Starpība])</f>
        <v>0</v>
      </c>
      <c r="E61" s="2"/>
      <c r="F61" s="1" t="s">
        <v>16</v>
      </c>
      <c r="G61" s="45"/>
      <c r="H61" s="45"/>
      <c r="I61" s="45">
        <f>Mājdzīvnieki[Plānotie izdevumi]-Mājdzīvnieki[Faktiskie izdevumi]</f>
        <v>0</v>
      </c>
    </row>
    <row r="62" spans="1:9" ht="14.1" customHeight="1" x14ac:dyDescent="0.3">
      <c r="A62" s="33"/>
      <c r="B62" s="33"/>
      <c r="C62" s="33"/>
      <c r="D62" s="33"/>
      <c r="E62" s="2"/>
      <c r="F62" s="16" t="s">
        <v>79</v>
      </c>
      <c r="G62" s="46">
        <f>SUBTOTAL(109,Mājdzīvnieki[Plānotie izdevumi])</f>
        <v>0</v>
      </c>
      <c r="H62" s="46">
        <f>SUBTOTAL(109,Mājdzīvnieki[Faktiskie izdevumi])</f>
        <v>0</v>
      </c>
      <c r="I62" s="46">
        <f>SUBTOTAL(109,Mājdzīvnieki[Starpība])</f>
        <v>0</v>
      </c>
    </row>
    <row r="63" spans="1:9" ht="14.1" customHeight="1" x14ac:dyDescent="0.3">
      <c r="A63" s="15" t="s">
        <v>82</v>
      </c>
      <c r="B63" s="28" t="s">
        <v>0</v>
      </c>
      <c r="C63" s="28" t="s">
        <v>1</v>
      </c>
      <c r="D63" s="28" t="s">
        <v>2</v>
      </c>
      <c r="E63" s="2"/>
      <c r="F63" s="33"/>
      <c r="G63" s="33"/>
      <c r="H63" s="33"/>
      <c r="I63" s="33"/>
    </row>
    <row r="64" spans="1:9" ht="14.1" customHeight="1" x14ac:dyDescent="0.3">
      <c r="A64" s="1" t="s">
        <v>65</v>
      </c>
      <c r="B64" s="45"/>
      <c r="C64" s="45"/>
      <c r="D64" s="45">
        <f>Ietaupījumi[Plānotie izdevumi]-Ietaupījumi[Faktiskie izdevumi]</f>
        <v>0</v>
      </c>
      <c r="E64" s="2"/>
      <c r="F64" s="13" t="s">
        <v>67</v>
      </c>
      <c r="G64" s="26" t="s">
        <v>0</v>
      </c>
      <c r="H64" s="26" t="s">
        <v>1</v>
      </c>
      <c r="I64" s="26" t="s">
        <v>2</v>
      </c>
    </row>
    <row r="65" spans="1:9" ht="14.1" customHeight="1" x14ac:dyDescent="0.3">
      <c r="A65" s="1" t="s">
        <v>66</v>
      </c>
      <c r="B65" s="45"/>
      <c r="C65" s="45"/>
      <c r="D65" s="45">
        <f>Ietaupījumi[Plānotie izdevumi]-Ietaupījumi[Faktiskie izdevumi]</f>
        <v>0</v>
      </c>
      <c r="E65" s="2"/>
      <c r="F65" s="2" t="s">
        <v>49</v>
      </c>
      <c r="G65" s="42"/>
      <c r="H65" s="42"/>
      <c r="I65" s="42">
        <f>Dāvanas[Plānotie izdevumi]-Dāvanas[Faktiskie izdevumi]</f>
        <v>0</v>
      </c>
    </row>
    <row r="66" spans="1:9" ht="14.1" customHeight="1" x14ac:dyDescent="0.3">
      <c r="A66" s="1" t="s">
        <v>61</v>
      </c>
      <c r="B66" s="45"/>
      <c r="C66" s="45"/>
      <c r="D66" s="45">
        <f>Ietaupījumi[Plānotie izdevumi]-Ietaupījumi[Faktiskie izdevumi]</f>
        <v>0</v>
      </c>
      <c r="E66" s="2"/>
      <c r="F66" s="2" t="s">
        <v>50</v>
      </c>
      <c r="G66" s="42"/>
      <c r="H66" s="42"/>
      <c r="I66" s="42">
        <f>Dāvanas[Plānotie izdevumi]-Dāvanas[Faktiskie izdevumi]</f>
        <v>0</v>
      </c>
    </row>
    <row r="67" spans="1:9" ht="14.1" customHeight="1" x14ac:dyDescent="0.3">
      <c r="A67" s="1" t="s">
        <v>16</v>
      </c>
      <c r="B67" s="45"/>
      <c r="C67" s="45"/>
      <c r="D67" s="45">
        <f>Ietaupījumi[Plānotie izdevumi]-Ietaupījumi[Faktiskie izdevumi]</f>
        <v>0</v>
      </c>
      <c r="E67" s="2"/>
      <c r="F67" s="2" t="s">
        <v>71</v>
      </c>
      <c r="G67" s="42"/>
      <c r="H67" s="42"/>
      <c r="I67" s="42">
        <f>Dāvanas[Plānotie izdevumi]-Dāvanas[Faktiskie izdevumi]</f>
        <v>0</v>
      </c>
    </row>
    <row r="68" spans="1:9" ht="14.1" customHeight="1" x14ac:dyDescent="0.3">
      <c r="A68" s="16" t="s">
        <v>79</v>
      </c>
      <c r="B68" s="46">
        <f>SUBTOTAL(109,Ietaupījumi[Plānotie izdevumi])</f>
        <v>0</v>
      </c>
      <c r="C68" s="46">
        <f>SUBTOTAL(109,Ietaupījumi[Faktiskie izdevumi])</f>
        <v>0</v>
      </c>
      <c r="D68" s="46">
        <f>SUBTOTAL(109,Ietaupījumi[Starpība])</f>
        <v>0</v>
      </c>
      <c r="E68" s="2"/>
      <c r="F68" s="8" t="s">
        <v>79</v>
      </c>
      <c r="G68" s="44">
        <f>SUBTOTAL(109,Dāvanas[Plānotie izdevumi])</f>
        <v>0</v>
      </c>
      <c r="H68" s="44">
        <f>SUBTOTAL(109,Dāvanas[Faktiskie izdevumi])</f>
        <v>0</v>
      </c>
      <c r="I68" s="44">
        <f>SUBTOTAL(109,Dāvanas[Starpība])</f>
        <v>0</v>
      </c>
    </row>
  </sheetData>
  <mergeCells count="15">
    <mergeCell ref="A1:G1"/>
    <mergeCell ref="F3:G3"/>
    <mergeCell ref="F9:G9"/>
    <mergeCell ref="A19:D19"/>
    <mergeCell ref="A30:D30"/>
    <mergeCell ref="F63:I63"/>
    <mergeCell ref="A3:B3"/>
    <mergeCell ref="A37:D37"/>
    <mergeCell ref="A43:D43"/>
    <mergeCell ref="A55:D55"/>
    <mergeCell ref="A62:D62"/>
    <mergeCell ref="F28:I28"/>
    <mergeCell ref="F38:I38"/>
    <mergeCell ref="F45:I45"/>
    <mergeCell ref="F55:I55"/>
  </mergeCells>
  <phoneticPr fontId="1" type="noConversion"/>
  <conditionalFormatting sqref="G17 D64:D67 I57:I61 I47:I53 I40:I43 I30:I36 I21:I26 D7:D17 D57:D60 D45:D53 D39:D41 D32:D35 D21:D28 I65:I67">
    <cfRule type="iconSet" priority="2">
      <iconSet iconSet="3Arrows">
        <cfvo type="percentile" val="0"/>
        <cfvo type="num" val="-50"/>
        <cfvo type="num" val="50"/>
      </iconSet>
    </cfRule>
  </conditionalFormatting>
  <printOptions horizontalCentered="1"/>
  <pageMargins left="0.5" right="0.5" top="0.6" bottom="0.5" header="0.5" footer="0.5"/>
  <pageSetup scale="77" fitToHeight="0" orientation="portrait" r:id="rId1"/>
  <headerFooter alignWithMargins="0"/>
  <tableParts count="13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7bfde04f-d4bc-4268-81e4-bb697037e161">english</DirectSourceMarket>
    <MarketSpecific xmlns="7bfde04f-d4bc-4268-81e4-bb697037e161" xsi:nil="true"/>
    <ApprovalStatus xmlns="7bfde04f-d4bc-4268-81e4-bb697037e161">InProgress</ApprovalStatus>
    <PrimaryImageGen xmlns="7bfde04f-d4bc-4268-81e4-bb697037e161">true</PrimaryImageGen>
    <ThumbnailAssetId xmlns="7bfde04f-d4bc-4268-81e4-bb697037e161" xsi:nil="true"/>
    <TPFriendlyName xmlns="7bfde04f-d4bc-4268-81e4-bb697037e161">Ģimenes mēneša budžets</TPFriendlyName>
    <NumericId xmlns="7bfde04f-d4bc-4268-81e4-bb697037e161">-1</NumericId>
    <BusinessGroup xmlns="7bfde04f-d4bc-4268-81e4-bb697037e161" xsi:nil="true"/>
    <SourceTitle xmlns="7bfde04f-d4bc-4268-81e4-bb697037e161">Monthly family budget</SourceTitle>
    <APEditor xmlns="7bfde04f-d4bc-4268-81e4-bb697037e161">
      <UserInfo>
        <DisplayName>REDMOND\v-luannv</DisplayName>
        <AccountId>88</AccountId>
        <AccountType/>
      </UserInfo>
    </APEditor>
    <OpenTemplate xmlns="7bfde04f-d4bc-4268-81e4-bb697037e161">true</OpenTemplate>
    <UALocComments xmlns="7bfde04f-d4bc-4268-81e4-bb697037e161" xsi:nil="true"/>
    <ParentAssetId xmlns="7bfde04f-d4bc-4268-81e4-bb697037e161" xsi:nil="true"/>
    <PublishStatusLookup xmlns="7bfde04f-d4bc-4268-81e4-bb697037e161">
      <Value>65931</Value>
      <Value>200188</Value>
    </PublishStatusLookup>
    <LastPublishResultLookup xmlns="7bfde04f-d4bc-4268-81e4-bb697037e161" xsi:nil="true"/>
    <IntlLangReviewDate xmlns="7bfde04f-d4bc-4268-81e4-bb697037e161" xsi:nil="true"/>
    <MachineTranslated xmlns="7bfde04f-d4bc-4268-81e4-bb697037e161">false</MachineTranslated>
    <OriginalSourceMarket xmlns="7bfde04f-d4bc-4268-81e4-bb697037e161">english</OriginalSourceMarket>
    <TPInstallLocation xmlns="7bfde04f-d4bc-4268-81e4-bb697037e161">{My Templates}</TPInstallLocation>
    <ContentItem xmlns="7bfde04f-d4bc-4268-81e4-bb697037e161" xsi:nil="true"/>
    <ClipArtFilename xmlns="7bfde04f-d4bc-4268-81e4-bb697037e161" xsi:nil="true"/>
    <APDescription xmlns="7bfde04f-d4bc-4268-81e4-bb697037e161" xsi:nil="true"/>
    <PublishTargets xmlns="7bfde04f-d4bc-4268-81e4-bb697037e161">OfficeOnline</PublishTargets>
    <TimesCloned xmlns="7bfde04f-d4bc-4268-81e4-bb697037e161" xsi:nil="true"/>
    <Provider xmlns="7bfde04f-d4bc-4268-81e4-bb697037e161">EY006220130</Provider>
    <AcquiredFrom xmlns="7bfde04f-d4bc-4268-81e4-bb697037e161" xsi:nil="true"/>
    <AssetStart xmlns="7bfde04f-d4bc-4268-81e4-bb697037e161">2009-01-02T00:00:00+00:00</AssetStart>
    <LastHandOff xmlns="7bfde04f-d4bc-4268-81e4-bb697037e161" xsi:nil="true"/>
    <TPClientViewer xmlns="7bfde04f-d4bc-4268-81e4-bb697037e161">Microsoft Office Excel</TPClientViewer>
    <IsDeleted xmlns="7bfde04f-d4bc-4268-81e4-bb697037e161">false</IsDeleted>
    <TemplateStatus xmlns="7bfde04f-d4bc-4268-81e4-bb697037e161" xsi:nil="true"/>
    <SubmitterId xmlns="7bfde04f-d4bc-4268-81e4-bb697037e161" xsi:nil="true"/>
    <TPExecutable xmlns="7bfde04f-d4bc-4268-81e4-bb697037e161" xsi:nil="true"/>
    <AssetType xmlns="7bfde04f-d4bc-4268-81e4-bb697037e161">TP</AssetType>
    <CSXUpdate xmlns="7bfde04f-d4bc-4268-81e4-bb697037e161">false</CSXUpdate>
    <BugNumber xmlns="7bfde04f-d4bc-4268-81e4-bb697037e161" xsi:nil="true"/>
    <ApprovalLog xmlns="7bfde04f-d4bc-4268-81e4-bb697037e161" xsi:nil="true"/>
    <CSXSubmissionDate xmlns="7bfde04f-d4bc-4268-81e4-bb697037e161" xsi:nil="true"/>
    <TPComponent xmlns="7bfde04f-d4bc-4268-81e4-bb697037e161">EXCELFiles</TPComponent>
    <Milestone xmlns="7bfde04f-d4bc-4268-81e4-bb697037e161" xsi:nil="true"/>
    <OriginAsset xmlns="7bfde04f-d4bc-4268-81e4-bb697037e161" xsi:nil="true"/>
    <AssetId xmlns="7bfde04f-d4bc-4268-81e4-bb697037e161">TP010188408</AssetId>
    <TPLaunchHelpLink xmlns="7bfde04f-d4bc-4268-81e4-bb697037e161" xsi:nil="true"/>
    <TPApplication xmlns="7bfde04f-d4bc-4268-81e4-bb697037e161">Excel</TPApplication>
    <IntlLocPriority xmlns="7bfde04f-d4bc-4268-81e4-bb697037e161" xsi:nil="true"/>
    <CrawlForDependencies xmlns="7bfde04f-d4bc-4268-81e4-bb697037e161">false</CrawlForDependencies>
    <IntlLangReviewer xmlns="7bfde04f-d4bc-4268-81e4-bb697037e161" xsi:nil="true"/>
    <PlannedPubDate xmlns="7bfde04f-d4bc-4268-81e4-bb697037e161" xsi:nil="true"/>
    <HandoffToMSDN xmlns="7bfde04f-d4bc-4268-81e4-bb697037e161" xsi:nil="true"/>
    <TrustLevel xmlns="7bfde04f-d4bc-4268-81e4-bb697037e161">1 Microsoft Managed Content</TrustLevel>
    <IsSearchable xmlns="7bfde04f-d4bc-4268-81e4-bb697037e161">false</IsSearchable>
    <TPNamespace xmlns="7bfde04f-d4bc-4268-81e4-bb697037e161">EXCEL</TPNamespace>
    <Markets xmlns="7bfde04f-d4bc-4268-81e4-bb697037e161"/>
    <OutputCachingOn xmlns="7bfde04f-d4bc-4268-81e4-bb697037e161">false</OutputCachingOn>
    <UAProjectedTotalWords xmlns="7bfde04f-d4bc-4268-81e4-bb697037e161" xsi:nil="true"/>
    <IntlLangReview xmlns="7bfde04f-d4bc-4268-81e4-bb697037e161" xsi:nil="true"/>
    <TPCommandLine xmlns="7bfde04f-d4bc-4268-81e4-bb697037e161">{XL} /t {FilePath}</TPCommandLine>
    <TPAppVersion xmlns="7bfde04f-d4bc-4268-81e4-bb697037e161">12</TPAppVersion>
    <APAuthor xmlns="7bfde04f-d4bc-4268-81e4-bb697037e161">
      <UserInfo>
        <DisplayName>REDMOND\cynvey</DisplayName>
        <AccountId>204</AccountId>
        <AccountType/>
      </UserInfo>
    </APAuthor>
    <EditorialStatus xmlns="7bfde04f-d4bc-4268-81e4-bb697037e161" xsi:nil="true"/>
    <TPLaunchHelpLinkType xmlns="7bfde04f-d4bc-4268-81e4-bb697037e161">Template</TPLaunchHelpLinkType>
    <LastModifiedDateTime xmlns="7bfde04f-d4bc-4268-81e4-bb697037e161" xsi:nil="true"/>
    <UACurrentWords xmlns="7bfde04f-d4bc-4268-81e4-bb697037e161">0</UACurrentWords>
    <UALocRecommendation xmlns="7bfde04f-d4bc-4268-81e4-bb697037e161">Localize</UALocRecommendation>
    <ArtSampleDocs xmlns="7bfde04f-d4bc-4268-81e4-bb697037e161" xsi:nil="true"/>
    <UANotes xmlns="7bfde04f-d4bc-4268-81e4-bb697037e161">SEO Pilot 2008. O14_beta1</UANotes>
    <ShowIn xmlns="7bfde04f-d4bc-4268-81e4-bb697037e161">Show everywhere</ShowIn>
    <VoteCount xmlns="7bfde04f-d4bc-4268-81e4-bb697037e161" xsi:nil="true"/>
    <CSXHash xmlns="7bfde04f-d4bc-4268-81e4-bb697037e161" xsi:nil="true"/>
    <CSXSubmissionMarket xmlns="7bfde04f-d4bc-4268-81e4-bb697037e161" xsi:nil="true"/>
    <AssetExpire xmlns="7bfde04f-d4bc-4268-81e4-bb697037e161">2029-05-12T00:00:00+00:00</AssetExpire>
    <DSATActionTaken xmlns="7bfde04f-d4bc-4268-81e4-bb697037e161" xsi:nil="true"/>
    <Downloads xmlns="7bfde04f-d4bc-4268-81e4-bb697037e161">0</Downloads>
    <OOCacheId xmlns="7bfde04f-d4bc-4268-81e4-bb697037e161" xsi:nil="true"/>
    <FriendlyTitle xmlns="7bfde04f-d4bc-4268-81e4-bb697037e161" xsi:nil="true"/>
    <PolicheckWords xmlns="7bfde04f-d4bc-4268-81e4-bb697037e161" xsi:nil="true"/>
    <EditorialTags xmlns="7bfde04f-d4bc-4268-81e4-bb697037e161" xsi:nil="true"/>
    <TemplateTemplateType xmlns="7bfde04f-d4bc-4268-81e4-bb697037e161">Excel 2007 Default</TemplateTemplateType>
    <LegacyData xmlns="7bfde04f-d4bc-4268-81e4-bb697037e161" xsi:nil="true"/>
    <Providers xmlns="7bfde04f-d4bc-4268-81e4-bb697037e161" xsi:nil="true"/>
    <Manager xmlns="7bfde04f-d4bc-4268-81e4-bb697037e161" xsi:nil="true"/>
    <LocOverallHandbackStatusLookup xmlns="7bfde04f-d4bc-4268-81e4-bb697037e161" xsi:nil="true"/>
    <InternalTagsTaxHTField0 xmlns="7bfde04f-d4bc-4268-81e4-bb697037e161">
      <Terms xmlns="http://schemas.microsoft.com/office/infopath/2007/PartnerControls"/>
    </InternalTagsTaxHTField0>
    <LocComments xmlns="7bfde04f-d4bc-4268-81e4-bb697037e161" xsi:nil="true"/>
    <LocProcessedForMarketsLookup xmlns="7bfde04f-d4bc-4268-81e4-bb697037e161" xsi:nil="true"/>
    <LocRecommendedHandoff xmlns="7bfde04f-d4bc-4268-81e4-bb697037e161" xsi:nil="true"/>
    <LocalizationTagsTaxHTField0 xmlns="7bfde04f-d4bc-4268-81e4-bb697037e161">
      <Terms xmlns="http://schemas.microsoft.com/office/infopath/2007/PartnerControls"/>
    </LocalizationTagsTaxHTField0>
    <RecommendationsModifier xmlns="7bfde04f-d4bc-4268-81e4-bb697037e161" xsi:nil="true"/>
    <LocLastLocAttemptVersionLookup xmlns="7bfde04f-d4bc-4268-81e4-bb697037e161">27575</LocLastLocAttemptVersionLookup>
    <LocManualTestRequired xmlns="7bfde04f-d4bc-4268-81e4-bb697037e161" xsi:nil="true"/>
    <LocProcessedForHandoffsLookup xmlns="7bfde04f-d4bc-4268-81e4-bb697037e161" xsi:nil="true"/>
    <LocOverallPublishStatusLookup xmlns="7bfde04f-d4bc-4268-81e4-bb697037e161" xsi:nil="true"/>
    <LocLastLocAttemptVersionTypeLookup xmlns="7bfde04f-d4bc-4268-81e4-bb697037e161" xsi:nil="true"/>
    <ScenarioTagsTaxHTField0 xmlns="7bfde04f-d4bc-4268-81e4-bb697037e161">
      <Terms xmlns="http://schemas.microsoft.com/office/infopath/2007/PartnerControls"/>
    </ScenarioTagsTaxHTField0>
    <LocOverallLocStatusLookup xmlns="7bfde04f-d4bc-4268-81e4-bb697037e161" xsi:nil="true"/>
    <LocOverallPreviewStatusLookup xmlns="7bfde04f-d4bc-4268-81e4-bb697037e161" xsi:nil="true"/>
    <LocPublishedLinkedAssetsLookup xmlns="7bfde04f-d4bc-4268-81e4-bb697037e161" xsi:nil="true"/>
    <BlockPublish xmlns="7bfde04f-d4bc-4268-81e4-bb697037e161" xsi:nil="true"/>
    <FeatureTagsTaxHTField0 xmlns="7bfde04f-d4bc-4268-81e4-bb697037e161">
      <Terms xmlns="http://schemas.microsoft.com/office/infopath/2007/PartnerControls"/>
    </FeatureTagsTaxHTField0>
    <TaxCatchAll xmlns="7bfde04f-d4bc-4268-81e4-bb697037e161"/>
    <CampaignTagsTaxHTField0 xmlns="7bfde04f-d4bc-4268-81e4-bb697037e161">
      <Terms xmlns="http://schemas.microsoft.com/office/infopath/2007/PartnerControls"/>
    </CampaignTagsTaxHTField0>
    <LocNewPublishedVersionLookup xmlns="7bfde04f-d4bc-4268-81e4-bb697037e161" xsi:nil="true"/>
    <LocPublishedDependentAssetsLookup xmlns="7bfde04f-d4bc-4268-81e4-bb697037e161" xsi:nil="true"/>
    <OriginalRelease xmlns="7bfde04f-d4bc-4268-81e4-bb697037e161">14</OriginalRelease>
    <LocMarketGroupTiers2 xmlns="7bfde04f-d4bc-4268-81e4-bb697037e161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DACBFDB-7F1C-4787-B9A2-2A5BD4E542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de04f-d4bc-4268-81e4-bb697037e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B107683-5503-44EB-A40E-D6147C6FF006}">
  <ds:schemaRefs>
    <ds:schemaRef ds:uri="http://schemas.microsoft.com/office/2006/metadata/properties"/>
    <ds:schemaRef ds:uri="http://schemas.microsoft.com/office/infopath/2007/PartnerControls"/>
    <ds:schemaRef ds:uri="7bfde04f-d4bc-4268-81e4-bb697037e161"/>
  </ds:schemaRefs>
</ds:datastoreItem>
</file>

<file path=customXml/itemProps3.xml><?xml version="1.0" encoding="utf-8"?>
<ds:datastoreItem xmlns:ds="http://schemas.openxmlformats.org/officeDocument/2006/customXml" ds:itemID="{38132C3E-22BB-4AFC-8B3A-0DBCE3206B0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Ģimenes mēneša budžets</vt:lpstr>
      <vt:lpstr>'Ģimenes mēneša budžets'!Drukas_apgabals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family budget</dc:title>
  <dc:creator/>
  <cp:lastModifiedBy/>
  <dcterms:created xsi:type="dcterms:W3CDTF">2006-07-31T18:48:47Z</dcterms:created>
  <dcterms:modified xsi:type="dcterms:W3CDTF">2014-04-25T12:34:02Z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0x010100D3C4CE5673F73C45AB52850A0E51E49F040019DC828CB3D3D348B9D8CA497EBC10AA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11;#Excel 12;#67;#Template 12;#427;#Template 14;#393;#Excel 14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0</vt:r8>
  </property>
  <property fmtid="{D5CDD505-2E9C-101B-9397-08002B2CF9AE}" pid="10" name="Order">
    <vt:r8>2238900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