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ngineer\Desktop\"/>
    </mc:Choice>
  </mc:AlternateContent>
  <bookViews>
    <workbookView xWindow="240" yWindow="45" windowWidth="20730" windowHeight="10035" tabRatio="645"/>
  </bookViews>
  <sheets>
    <sheet name="Sākums" sheetId="1" r:id="rId1"/>
    <sheet name="Personiskā informācija" sheetId="2" r:id="rId2"/>
    <sheet name="Ceļojuma detalizētā informācija" sheetId="3" r:id="rId3"/>
    <sheet name="Viesnīca un aktivitātes" sheetId="4" r:id="rId4"/>
    <sheet name="Automašīnas noma" sheetId="5" r:id="rId5"/>
    <sheet name="Išsami avarinių tarnybų inf." sheetId="6" r:id="rId6"/>
  </sheets>
  <definedNames>
    <definedName name="Automašīnas_nomas_ieraksts">IF('Automašīnas noma'!$D$4="Jā",COUNTA('Automašīnas noma'!$D$5:$D$11),Automašīnas_nomas_skaits)</definedName>
    <definedName name="Automašīnas_nomas_skaits">IF('Automašīnas noma'!$D$4="Jā",COUNTA('Automašīnas noma'!$B$5:$B$11),0)</definedName>
    <definedName name="Ārkārtas_izdevumu_ieraksts">COUNTA('Išsami avarinių tarnybų inf.'!$C$4:$C$9,'Išsami avarinių tarnybų inf.'!$G$4:$G$7)</definedName>
    <definedName name="Ārkārtas_izdevumu_skaits">COUNTA('Išsami avarinių tarnybų inf.'!$A$4:$A$9,'Išsami avarinių tarnybų inf.'!$E$4:$E$6)</definedName>
    <definedName name="Ceļojuma_ieraksts">COUNTA('Ceļojuma detalizētā informācija'!$C$4:$C$8,'Ceļojuma detalizētā informācija'!$C$10:$C$11,'Ceļojuma detalizētā informācija'!$C$13:$C$15,'Ceļojuma detalizētā informācija'!$F$4:$F$11,'Ceļojuma detalizētā informācija'!$F$13:$F$14)</definedName>
    <definedName name="Ceļojuma_skaits">COUNTA('Ceļojuma detalizētā informācija'!$A$4:$A$16,'Ceļojuma detalizētā informācija'!$D$4:$D$16)</definedName>
    <definedName name="Personiskais_ieraksts">COUNTA('Personiskā informācija'!$B$4,'Personiskā informācija'!$E$3,'Personiskā informācija'!$E$5:$E$6)</definedName>
    <definedName name="Personiskais_skaits">COUNTA('Personiskā informācija'!$A$3,'Personiskā informācija'!#REF!,'Personiskā informācija'!#REF!)</definedName>
    <definedName name="Viesnīcas_ieraksts">COUNTA('Viesnīca un aktivitātes'!$C$4:$C$10)+IF('Viesnīca un aktivitātes'!$G$4&lt;&gt;"",COUNTA('Viesnīca un aktivitātes'!$G$5:$G$7),0)+IF('Viesnīca un aktivitātes'!$G$8&lt;&gt;"",COUNTA('Viesnīca un aktivitātes'!$G$9:$G$11),0)+IF('Viesnīca un aktivitātes'!$G$12&lt;&gt;"",COUNTA('Viesnīca un aktivitātes'!$G$13:$G$15),0)</definedName>
    <definedName name="Viesnīcas_skaits">COUNTA('Viesnīca un aktivitātes'!$A$4:$A$10)+IF('Viesnīca un aktivitātes'!$G$4&lt;&gt;"",COUNTA('Viesnīca un aktivitātes'!$E$5:$E$7),0)+IF('Viesnīca un aktivitātes'!$G$8&lt;&gt;"",COUNTA('Viesnīca un aktivitātes'!$E$9:$E$11),0)+IF('Viesnīca un aktivitātes'!$G$12&lt;&gt;"",COUNTA('Viesnīca un aktivitātes'!$E$13:$E$15),0)</definedName>
  </definedNames>
  <calcPr calcId="152511"/>
</workbook>
</file>

<file path=xl/calcChain.xml><?xml version="1.0" encoding="utf-8"?>
<calcChain xmlns="http://schemas.openxmlformats.org/spreadsheetml/2006/main">
  <c r="B11" i="5" l="1"/>
  <c r="B10" i="5"/>
  <c r="B9" i="5"/>
  <c r="B8" i="5"/>
  <c r="B7" i="5"/>
  <c r="B6" i="5"/>
  <c r="A3" i="2" l="1"/>
  <c r="C8" i="6" l="1"/>
  <c r="D5" i="5"/>
  <c r="B5" i="5" s="1"/>
  <c r="C4" i="4"/>
  <c r="C8" i="4"/>
  <c r="C9" i="4"/>
  <c r="F4" i="3"/>
  <c r="C4" i="3"/>
  <c r="C8" i="2"/>
  <c r="A9" i="6"/>
  <c r="A7" i="6"/>
  <c r="A6" i="6"/>
  <c r="A5" i="6"/>
  <c r="A4" i="6"/>
  <c r="E6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B11" i="2" s="1"/>
  <c r="B33" i="1"/>
  <c r="B34" i="1" s="1"/>
  <c r="D4" i="3"/>
  <c r="Q33" i="1"/>
  <c r="Q34" i="1" s="1"/>
  <c r="A8" i="6"/>
  <c r="A9" i="4"/>
  <c r="A8" i="4"/>
  <c r="A4" i="4"/>
  <c r="B13" i="5" l="1"/>
  <c r="C13" i="5" s="1"/>
  <c r="A12" i="4"/>
  <c r="B12" i="4" s="1"/>
  <c r="A4" i="3"/>
  <c r="A18" i="3" l="1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<sst xmlns="http://schemas.openxmlformats.org/spreadsheetml/2006/main" count="96" uniqueCount="67">
  <si>
    <t>Datums</t>
  </si>
  <si>
    <t>Lidsabiedrība</t>
  </si>
  <si>
    <t>Lidojuma numurs</t>
  </si>
  <si>
    <t>No</t>
  </si>
  <si>
    <t>Izlidošanas laiks</t>
  </si>
  <si>
    <t>Izlidošanas terminālis/izeja</t>
  </si>
  <si>
    <t>Uz</t>
  </si>
  <si>
    <t>Ielidošanas laiks</t>
  </si>
  <si>
    <t>Lidojuma ilgums</t>
  </si>
  <si>
    <t>Vietu numuri</t>
  </si>
  <si>
    <t>Apstiprinājuma numuri</t>
  </si>
  <si>
    <t>Maltīte</t>
  </si>
  <si>
    <t>Lidsabiedrības tālruņa numurs</t>
  </si>
  <si>
    <t>Izlidošanas dati</t>
  </si>
  <si>
    <t>Atgriešanās dati</t>
  </si>
  <si>
    <t>WS192</t>
  </si>
  <si>
    <t>Sabile</t>
  </si>
  <si>
    <t>Cēsis</t>
  </si>
  <si>
    <t>Tādi paši</t>
  </si>
  <si>
    <t>Rezervēšanas datums</t>
  </si>
  <si>
    <t>Viesnīcas nosaukums</t>
  </si>
  <si>
    <t>Viesnīcas adrese</t>
  </si>
  <si>
    <t>Viesnīcas tālruņa numurs</t>
  </si>
  <si>
    <t>Pierakstīšanās diena/laiks</t>
  </si>
  <si>
    <t>Izrakstīšanās diena/laiks</t>
  </si>
  <si>
    <t>Apstiprinājuma numurs</t>
  </si>
  <si>
    <t>Darbība 1</t>
  </si>
  <si>
    <t>Datumi/laiki</t>
  </si>
  <si>
    <t>Darbība 2</t>
  </si>
  <si>
    <t>Darbība 3</t>
  </si>
  <si>
    <t>Slēpošana</t>
  </si>
  <si>
    <t>Dati par apmešanos viesnīcā/naktsmājām</t>
  </si>
  <si>
    <t>Informācija par automašīnas nomu</t>
  </si>
  <si>
    <t>Nomas uzņēmums</t>
  </si>
  <si>
    <t>Nomas sākuma diena/laiks</t>
  </si>
  <si>
    <t>Nomas beigu diena/laiks</t>
  </si>
  <si>
    <t>Automašīnas tips</t>
  </si>
  <si>
    <t>Tālruņa numurs</t>
  </si>
  <si>
    <t>Apdrošināšanas uzņēmums</t>
  </si>
  <si>
    <t>Tālruņa numurs</t>
  </si>
  <si>
    <t>Apdrošināšanas tips</t>
  </si>
  <si>
    <t>Iegādes datums</t>
  </si>
  <si>
    <t>Apdrošināšanas datumi</t>
  </si>
  <si>
    <t>Apdrošināšanas dati</t>
  </si>
  <si>
    <t>Kontaktinformācija ārkārtas gadījumā</t>
  </si>
  <si>
    <t>Vārds, uzvārds/radniecība/tālrunis</t>
  </si>
  <si>
    <t>Dati par brīvdienu aktivitātēm</t>
  </si>
  <si>
    <t>Kalnu slēpošanas namiņš</t>
  </si>
  <si>
    <t>Ekonomiskais</t>
  </si>
  <si>
    <t>Rožu iela 789</t>
  </si>
  <si>
    <t>CJ1234567</t>
  </si>
  <si>
    <t>S.C.K. apdrošināšana</t>
  </si>
  <si>
    <t>Guntis Porietis</t>
  </si>
  <si>
    <t>Ilze Poriete</t>
  </si>
  <si>
    <t>Guntars Porietis</t>
  </si>
  <si>
    <t>Bez ierobežojumiem.</t>
  </si>
  <si>
    <t>Vīna darītava</t>
  </si>
  <si>
    <t>G. Lūriņas zobārstniecības prakse</t>
  </si>
  <si>
    <t>6 stundas</t>
  </si>
  <si>
    <t>A1, A2,A3</t>
  </si>
  <si>
    <t>Vai nepieciešama automašīnas noma?</t>
  </si>
  <si>
    <t>Jā</t>
  </si>
  <si>
    <t>Vārds, uzvārds un segvārds</t>
  </si>
  <si>
    <t>Dzīvesvietas adrese</t>
  </si>
  <si>
    <t>Tālrunis mājās</t>
  </si>
  <si>
    <t>Mobilais tālrunis</t>
  </si>
  <si>
    <t>Lielā iela 123, Jelgava, LV-1234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</si>
</sst>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&lt;=9999999]###\-####;\(###\)\ ###\-####"/>
    <numFmt numFmtId="165" formatCode="[$-F400]h:mm:ss\ AM/PM"/>
    <numFmt numFmtId="166" formatCode="m/d/yyyy\ hh:mm\ AM/PM"/>
    <numFmt numFmtId="167" formatCode="yyyy\.mm\.dd\.;@"/>
    <numFmt numFmtId="168" formatCode="yyyy/mm/dd/\ hh:mm"/>
  </numFmts>
  <fonts count="24" x14ac:knownFonts="1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8"/>
      <color theme="1"/>
      <name val="Corbel"/>
      <family val="2"/>
      <scheme val="minor"/>
    </font>
    <font>
      <b/>
      <sz val="11"/>
      <color rgb="FFFF0000"/>
      <name val="Corbel"/>
      <family val="2"/>
      <scheme val="minor"/>
    </font>
    <font>
      <sz val="9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9"/>
      <color theme="0"/>
      <name val="Corbel"/>
      <family val="2"/>
      <scheme val="minor"/>
    </font>
    <font>
      <sz val="10"/>
      <color theme="0"/>
      <name val="Corbel"/>
      <family val="2"/>
      <scheme val="minor"/>
    </font>
    <font>
      <sz val="12"/>
      <color rgb="FFFF0000"/>
      <name val="Corbel"/>
      <family val="2"/>
      <scheme val="minor"/>
    </font>
    <font>
      <sz val="12"/>
      <color theme="4"/>
      <name val="Corbel"/>
      <family val="2"/>
      <scheme val="minor"/>
    </font>
    <font>
      <sz val="9"/>
      <color theme="0"/>
      <name val="Corbel"/>
      <family val="2"/>
    </font>
    <font>
      <sz val="24"/>
      <color theme="0"/>
      <name val="Freestyle Script"/>
      <family val="4"/>
    </font>
    <font>
      <sz val="11"/>
      <color theme="4"/>
      <name val="Corbel"/>
      <family val="2"/>
    </font>
    <font>
      <sz val="11"/>
      <color rgb="FFF49914"/>
      <name val="Corbel"/>
      <family val="2"/>
    </font>
    <font>
      <sz val="10"/>
      <color rgb="FFF49914"/>
      <name val="Corbel"/>
      <family val="2"/>
    </font>
    <font>
      <sz val="12"/>
      <color theme="4"/>
      <name val="Corbel"/>
      <family val="2"/>
    </font>
    <font>
      <b/>
      <sz val="12"/>
      <color rgb="FFFF0000"/>
      <name val="Corbel"/>
      <family val="2"/>
    </font>
    <font>
      <sz val="10"/>
      <color rgb="FFFF0000"/>
      <name val="Corbel"/>
      <family val="2"/>
    </font>
    <font>
      <b/>
      <sz val="10"/>
      <color rgb="FFFF0000"/>
      <name val="Corbel"/>
      <family val="2"/>
    </font>
    <font>
      <sz val="10"/>
      <color rgb="FFFF0000"/>
      <name val="Corbel"/>
      <family val="2"/>
      <scheme val="minor"/>
    </font>
    <font>
      <sz val="24"/>
      <color theme="0"/>
      <name val="Mistral"/>
      <family val="4"/>
      <charset val="186"/>
    </font>
    <font>
      <sz val="20"/>
      <color theme="0"/>
      <name val="Mistral"/>
      <family val="4"/>
      <charset val="186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2" borderId="0">
      <alignment horizontal="left" vertical="center" indent="1"/>
    </xf>
    <xf numFmtId="0" fontId="15" fillId="0" borderId="5" applyNumberFormat="0">
      <alignment horizontal="left" vertical="center" indent="1"/>
    </xf>
  </cellStyleXfs>
  <cellXfs count="82">
    <xf numFmtId="0" fontId="0" fillId="0" borderId="0" xfId="0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right"/>
    </xf>
    <xf numFmtId="0" fontId="0" fillId="0" borderId="0" xfId="0" applyFill="1" applyBorder="1"/>
    <xf numFmtId="0" fontId="13" fillId="2" borderId="0" xfId="4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164" fontId="0" fillId="0" borderId="0" xfId="0" applyNumberForma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1" fillId="0" borderId="0" xfId="0" applyFont="1" applyFill="1"/>
    <xf numFmtId="0" fontId="3" fillId="0" borderId="0" xfId="0" applyFont="1" applyFill="1" applyAlignment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13" fillId="2" borderId="0" xfId="4">
      <alignment horizontal="left" vertical="center" inden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0" fontId="9" fillId="3" borderId="0" xfId="0" applyFont="1" applyFill="1"/>
    <xf numFmtId="0" fontId="12" fillId="3" borderId="0" xfId="0" applyFont="1" applyFill="1" applyAlignment="1">
      <alignment vertical="center" wrapText="1"/>
    </xf>
    <xf numFmtId="0" fontId="0" fillId="3" borderId="0" xfId="0" applyFont="1" applyFill="1"/>
    <xf numFmtId="0" fontId="16" fillId="0" borderId="0" xfId="0" applyFont="1" applyFill="1"/>
    <xf numFmtId="0" fontId="15" fillId="0" borderId="7" xfId="5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165" fontId="15" fillId="0" borderId="7" xfId="5" applyNumberFormat="1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164" fontId="15" fillId="0" borderId="8" xfId="5" applyNumberFormat="1" applyFont="1" applyBorder="1">
      <alignment horizontal="left" vertical="center" indent="1"/>
    </xf>
    <xf numFmtId="0" fontId="15" fillId="0" borderId="5" xfId="5" applyFont="1" applyBorder="1">
      <alignment horizontal="left" vertical="center" indent="1"/>
    </xf>
    <xf numFmtId="14" fontId="15" fillId="0" borderId="5" xfId="5" applyNumberFormat="1" applyFont="1" applyBorder="1">
      <alignment horizontal="left" vertical="center" indent="1"/>
    </xf>
    <xf numFmtId="0" fontId="17" fillId="0" borderId="0" xfId="0" applyFont="1" applyFill="1"/>
    <xf numFmtId="49" fontId="14" fillId="0" borderId="8" xfId="5" applyNumberFormat="1" applyFont="1" applyBorder="1">
      <alignment horizontal="left" vertical="center" indent="1"/>
    </xf>
    <xf numFmtId="164" fontId="15" fillId="0" borderId="7" xfId="5" applyNumberFormat="1" applyFont="1" applyBorder="1">
      <alignment horizontal="left" vertical="center" indent="1"/>
    </xf>
    <xf numFmtId="166" fontId="15" fillId="0" borderId="7" xfId="5" applyNumberFormat="1" applyFont="1" applyBorder="1">
      <alignment horizontal="left" vertical="center" indent="1"/>
    </xf>
    <xf numFmtId="49" fontId="15" fillId="0" borderId="8" xfId="5" applyNumberFormat="1" applyFont="1" applyBorder="1">
      <alignment horizontal="left" vertical="center" indent="1"/>
    </xf>
    <xf numFmtId="0" fontId="15" fillId="0" borderId="10" xfId="5" applyFont="1" applyBorder="1">
      <alignment horizontal="left" vertical="center" indent="1"/>
    </xf>
    <xf numFmtId="166" fontId="15" fillId="0" borderId="10" xfId="5" applyNumberFormat="1" applyFont="1" applyBorder="1">
      <alignment horizontal="left" vertical="center" indent="1"/>
    </xf>
    <xf numFmtId="14" fontId="15" fillId="0" borderId="7" xfId="5" applyNumberFormat="1" applyFont="1" applyBorder="1">
      <alignment horizontal="left" vertical="center" indent="1"/>
    </xf>
    <xf numFmtId="0" fontId="15" fillId="0" borderId="9" xfId="5" applyFont="1" applyBorder="1">
      <alignment horizontal="left" vertical="center" indent="1"/>
    </xf>
    <xf numFmtId="49" fontId="15" fillId="0" borderId="9" xfId="5" applyNumberFormat="1" applyFont="1" applyBorder="1">
      <alignment horizontal="left" vertical="center" indent="1"/>
    </xf>
    <xf numFmtId="0" fontId="15" fillId="4" borderId="6" xfId="5" applyFont="1" applyFill="1" applyBorder="1">
      <alignment horizontal="left" vertical="center" indent="1"/>
    </xf>
    <xf numFmtId="49" fontId="15" fillId="4" borderId="6" xfId="5" applyNumberFormat="1" applyFont="1" applyFill="1" applyBorder="1">
      <alignment horizontal="left" vertical="center" indent="1"/>
    </xf>
    <xf numFmtId="0" fontId="18" fillId="0" borderId="0" xfId="0" applyFont="1" applyFill="1" applyBorder="1" applyAlignment="1">
      <alignment horizontal="right" vertical="center"/>
    </xf>
    <xf numFmtId="0" fontId="15" fillId="0" borderId="7" xfId="5" applyBorder="1">
      <alignment horizontal="left" vertical="center" indent="1"/>
    </xf>
    <xf numFmtId="164" fontId="15" fillId="0" borderId="7" xfId="5" applyNumberFormat="1" applyBorder="1">
      <alignment horizontal="left" vertical="center" indent="1"/>
    </xf>
    <xf numFmtId="0" fontId="15" fillId="0" borderId="8" xfId="5" applyBorder="1">
      <alignment horizontal="left" vertical="center" indent="1"/>
    </xf>
    <xf numFmtId="0" fontId="15" fillId="0" borderId="6" xfId="0" applyFont="1" applyFill="1" applyBorder="1" applyAlignment="1">
      <alignment horizontal="left" vertical="center" wrapText="1" indent="1"/>
    </xf>
    <xf numFmtId="14" fontId="15" fillId="4" borderId="6" xfId="5" applyNumberFormat="1" applyFont="1" applyFill="1" applyBorder="1">
      <alignment horizontal="left" vertical="center" indent="1"/>
    </xf>
    <xf numFmtId="0" fontId="15" fillId="0" borderId="0" xfId="0" applyFont="1" applyFill="1"/>
    <xf numFmtId="0" fontId="19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167" fontId="15" fillId="0" borderId="5" xfId="5" applyNumberFormat="1" applyFont="1" applyBorder="1">
      <alignment horizontal="left" vertical="center" indent="1"/>
    </xf>
    <xf numFmtId="167" fontId="15" fillId="0" borderId="10" xfId="5" applyNumberFormat="1" applyFont="1" applyBorder="1">
      <alignment horizontal="left" vertical="center" indent="1"/>
    </xf>
    <xf numFmtId="0" fontId="22" fillId="2" borderId="0" xfId="4" applyFont="1">
      <alignment horizontal="left" vertical="center" indent="1"/>
    </xf>
    <xf numFmtId="0" fontId="23" fillId="2" borderId="0" xfId="4" applyFont="1">
      <alignment horizontal="left" vertical="center" indent="1"/>
    </xf>
    <xf numFmtId="168" fontId="15" fillId="0" borderId="7" xfId="5" applyNumberFormat="1" applyFont="1" applyBorder="1">
      <alignment horizontal="left" vertical="center" indent="1"/>
    </xf>
    <xf numFmtId="167" fontId="15" fillId="0" borderId="7" xfId="5" applyNumberFormat="1" applyBorder="1">
      <alignment horizontal="left" vertical="center" indent="1"/>
    </xf>
    <xf numFmtId="168" fontId="15" fillId="0" borderId="7" xfId="5" applyNumberFormat="1" applyBorder="1">
      <alignment horizontal="left" vertical="center" indent="1"/>
    </xf>
    <xf numFmtId="0" fontId="12" fillId="3" borderId="4" xfId="0" applyFont="1" applyFill="1" applyBorder="1" applyAlignment="1">
      <alignment horizontal="center" vertical="center"/>
    </xf>
    <xf numFmtId="9" fontId="5" fillId="3" borderId="1" xfId="1" applyFont="1" applyFill="1" applyBorder="1" applyAlignment="1">
      <alignment horizontal="center" vertical="center"/>
    </xf>
    <xf numFmtId="9" fontId="5" fillId="3" borderId="2" xfId="1" applyFont="1" applyFill="1" applyBorder="1" applyAlignment="1">
      <alignment horizontal="center" vertical="center"/>
    </xf>
    <xf numFmtId="9" fontId="5" fillId="3" borderId="3" xfId="1" applyFont="1" applyFill="1" applyBorder="1" applyAlignment="1">
      <alignment horizontal="center" vertical="center"/>
    </xf>
    <xf numFmtId="9" fontId="5" fillId="3" borderId="1" xfId="1" applyFont="1" applyFill="1" applyBorder="1" applyAlignment="1">
      <alignment vertical="center"/>
    </xf>
    <xf numFmtId="9" fontId="5" fillId="3" borderId="2" xfId="1" applyFont="1" applyFill="1" applyBorder="1" applyAlignment="1">
      <alignment vertical="center"/>
    </xf>
    <xf numFmtId="9" fontId="5" fillId="3" borderId="3" xfId="1" applyFont="1" applyFill="1" applyBorder="1" applyAlignment="1">
      <alignment vertical="center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3" fillId="2" borderId="0" xfId="4" applyFont="1">
      <alignment horizontal="left" vertical="center" indent="1"/>
    </xf>
    <xf numFmtId="164" fontId="15" fillId="0" borderId="11" xfId="0" applyNumberFormat="1" applyFont="1" applyFill="1" applyBorder="1" applyAlignment="1">
      <alignment horizontal="left" vertical="center" wrapText="1" indent="1"/>
    </xf>
    <xf numFmtId="164" fontId="15" fillId="0" borderId="12" xfId="0" applyNumberFormat="1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horizontal="right" vertical="center"/>
    </xf>
    <xf numFmtId="0" fontId="19" fillId="0" borderId="13" xfId="0" applyFont="1" applyFill="1" applyBorder="1" applyAlignment="1">
      <alignment horizontal="right" vertical="center"/>
    </xf>
    <xf numFmtId="0" fontId="15" fillId="0" borderId="7" xfId="5" applyFont="1" applyBorder="1">
      <alignment horizontal="left" vertical="center" indent="1"/>
    </xf>
    <xf numFmtId="0" fontId="15" fillId="0" borderId="8" xfId="5" applyFont="1" applyBorder="1">
      <alignment horizontal="left" vertical="center" indent="1"/>
    </xf>
    <xf numFmtId="49" fontId="14" fillId="0" borderId="7" xfId="5" applyNumberFormat="1" applyFont="1" applyBorder="1">
      <alignment horizontal="left" vertical="center" indent="1"/>
    </xf>
    <xf numFmtId="49" fontId="15" fillId="0" borderId="7" xfId="5" applyNumberFormat="1" applyFont="1" applyBorder="1">
      <alignment horizontal="left" vertical="center" indent="1"/>
    </xf>
    <xf numFmtId="49" fontId="14" fillId="0" borderId="5" xfId="5" applyNumberFormat="1" applyFont="1" applyBorder="1">
      <alignment horizontal="left" vertical="center" indent="1"/>
    </xf>
    <xf numFmtId="0" fontId="21" fillId="0" borderId="0" xfId="0" applyFont="1" applyFill="1" applyBorder="1" applyAlignment="1">
      <alignment horizontal="right" vertical="center"/>
    </xf>
    <xf numFmtId="0" fontId="15" fillId="0" borderId="5" xfId="5" applyBorder="1">
      <alignment horizontal="left" vertical="center" indent="1"/>
    </xf>
    <xf numFmtId="0" fontId="15" fillId="0" borderId="7" xfId="5" applyBorder="1">
      <alignment horizontal="left" vertical="center" indent="1"/>
    </xf>
    <xf numFmtId="0" fontId="15" fillId="0" borderId="8" xfId="5" applyBorder="1">
      <alignment horizontal="left" vertical="center" indent="1"/>
    </xf>
  </cellXfs>
  <cellStyles count="6">
    <cellStyle name="Details" xfId="5"/>
    <cellStyle name="Nosaukums" xfId="2" builtinId="15" customBuiltin="1"/>
    <cellStyle name="Parasts" xfId="0" builtinId="0" customBuiltin="1"/>
    <cellStyle name="Procenti" xfId="1" builtinId="5"/>
    <cellStyle name="Table Headings" xfId="4"/>
    <cellStyle name="Virsraksts 1" xfId="3" builtinId="16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'Personisk&#257; inform&#257;cija'!A1"/><Relationship Id="rId7" Type="http://schemas.openxmlformats.org/officeDocument/2006/relationships/hyperlink" Target="#'Viesn&#299;ca un aktivit&#257;tes'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'I&#353;sami avarini&#371; tarnyb&#371; inf.'!A1"/><Relationship Id="rId5" Type="http://schemas.openxmlformats.org/officeDocument/2006/relationships/hyperlink" Target="#'Ce&#316;ojuma detaliz&#275;t&#257; inform&#257;cija'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'Automa&#353;&#299;nas nom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Viesn&#299;ca un aktivit&#257;tes'!A1"/><Relationship Id="rId13" Type="http://schemas.openxmlformats.org/officeDocument/2006/relationships/image" Target="../media/image15.png"/><Relationship Id="rId3" Type="http://schemas.openxmlformats.org/officeDocument/2006/relationships/hyperlink" Target="#S&#257;kums!A1"/><Relationship Id="rId7" Type="http://schemas.openxmlformats.org/officeDocument/2006/relationships/image" Target="../media/image12.png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'Ce&#316;ojuma detaliz&#275;t&#257; inform&#257;cija'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'Automa&#353;&#299;nas no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Viesn&#299;ca un aktivit&#257;tes'!A1"/><Relationship Id="rId13" Type="http://schemas.openxmlformats.org/officeDocument/2006/relationships/image" Target="../media/image15.png"/><Relationship Id="rId3" Type="http://schemas.openxmlformats.org/officeDocument/2006/relationships/hyperlink" Target="#S&#257;kums!A1"/><Relationship Id="rId7" Type="http://schemas.openxmlformats.org/officeDocument/2006/relationships/image" Target="../media/image12.png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Personisk&#257; inform&#257;cija'!A1"/><Relationship Id="rId10" Type="http://schemas.openxmlformats.org/officeDocument/2006/relationships/hyperlink" Target="#'Automa&#353;&#299;nas no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S&#257;kums!A1"/><Relationship Id="rId7" Type="http://schemas.openxmlformats.org/officeDocument/2006/relationships/hyperlink" Target="#'Ce&#316;ojuma detaliz&#275;t&#257; inform&#257;cija'!A1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Viesn&#299;ca un aktivit&#257;tes'!A1"/><Relationship Id="rId10" Type="http://schemas.openxmlformats.org/officeDocument/2006/relationships/hyperlink" Target="#'Automa&#353;&#299;nas noma'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S&#257;kums!A1"/><Relationship Id="rId7" Type="http://schemas.openxmlformats.org/officeDocument/2006/relationships/hyperlink" Target="#'Ce&#316;ojuma detaliz&#275;t&#257; inform&#257;cija'!A1"/><Relationship Id="rId12" Type="http://schemas.openxmlformats.org/officeDocument/2006/relationships/hyperlink" Target="#'Emergency Details'!C4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'Automa&#353;&#299;nas noma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Viesn&#299;ca un aktivit&#257;te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S&#257;kums!A1"/><Relationship Id="rId7" Type="http://schemas.openxmlformats.org/officeDocument/2006/relationships/hyperlink" Target="#'Ce&#316;ojuma detaliz&#275;t&#257; inform&#257;cija'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'Automa&#353;&#299;nas noma'!A1"/><Relationship Id="rId5" Type="http://schemas.openxmlformats.org/officeDocument/2006/relationships/hyperlink" Target="#'I&#353;sami avarini&#371; tarnyb&#371; inf.'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'Viesn&#299;ca un aktivit&#257;t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Grupa 2" descr="Ceļojuma attēls ar pilsētu, gaisa balonu, automašīnu, lidmašīnu un kruīzu kuģi" title="Pamata veidnes noformējums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Pamata noformējums" descr="Ceļojuma attēls ar pilsētu, gaisa balonu, automašīnu, lidmašīnu un kruīzu kuģi" title="Pamata veidnes noformējums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Attēls 7" descr="&quot;&quot;" title="Noformējuma apmale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Personiska informācija" descr="&quot;&quot;" title="Personiskā informācija">
          <a:hlinkClick xmlns:r="http://schemas.openxmlformats.org/officeDocument/2006/relationships" r:id="rId3" tooltip="Noklikšķiniet, lai skatītu personisko detalizēto informāciju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Attēls 1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Tekstlodziņš 38"/>
          <xdr:cNvSpPr txBox="1"/>
        </xdr:nvSpPr>
        <xdr:spPr>
          <a:xfrm>
            <a:off x="147608" y="4635748"/>
            <a:ext cx="1609725" cy="340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700" smtClean="0">
                <a:solidFill>
                  <a:srgbClr val="CB6628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1700">
              <a:solidFill>
                <a:srgbClr val="CB6628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40" name="Tekstlodziņš 39"/>
          <xdr:cNvSpPr txBox="1"/>
        </xdr:nvSpPr>
        <xdr:spPr>
          <a:xfrm>
            <a:off x="147608" y="4924426"/>
            <a:ext cx="1609725" cy="1653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200" smtClean="0">
                <a:solidFill>
                  <a:srgbClr val="CB6628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200">
              <a:solidFill>
                <a:srgbClr val="CB6628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196431</xdr:colOff>
      <xdr:row>27</xdr:row>
      <xdr:rowOff>9525</xdr:rowOff>
    </xdr:from>
    <xdr:to>
      <xdr:col>9</xdr:col>
      <xdr:colOff>196431</xdr:colOff>
      <xdr:row>31</xdr:row>
      <xdr:rowOff>1905</xdr:rowOff>
    </xdr:to>
    <xdr:grpSp>
      <xdr:nvGrpSpPr>
        <xdr:cNvPr id="26" name="Ceļojuma detalizētā informācija" descr="&quot;&quot;" title="Ceļojuma detalizētās informācijas poga">
          <a:hlinkClick xmlns:r="http://schemas.openxmlformats.org/officeDocument/2006/relationships" r:id="rId5" tooltip="Noklikšķiniet, lai skatītu detalizētu informāciju par ceļojumu"/>
        </xdr:cNvPr>
        <xdr:cNvGrpSpPr/>
      </xdr:nvGrpSpPr>
      <xdr:grpSpPr>
        <a:xfrm>
          <a:off x="2082381" y="4381500"/>
          <a:ext cx="1600200" cy="640080"/>
          <a:chOff x="2039421" y="4543425"/>
          <a:chExt cx="1600200" cy="640080"/>
        </a:xfrm>
      </xdr:grpSpPr>
      <xdr:pic>
        <xdr:nvPicPr>
          <xdr:cNvPr id="4" name="Attēls 3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Tekstlodziņš 77"/>
          <xdr:cNvSpPr txBox="1"/>
        </xdr:nvSpPr>
        <xdr:spPr>
          <a:xfrm>
            <a:off x="2044756" y="4635748"/>
            <a:ext cx="1589530" cy="338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altLang="zh-CN" sz="1700" smtClean="0">
                <a:solidFill>
                  <a:srgbClr val="CB6628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  <a:endParaRPr lang="en-US" sz="1700">
              <a:solidFill>
                <a:srgbClr val="CB6628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79" name="Tekstlodziņš 78"/>
          <xdr:cNvSpPr txBox="1"/>
        </xdr:nvSpPr>
        <xdr:spPr>
          <a:xfrm>
            <a:off x="2039421" y="4924426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 eaLnBrk="1" fontAlgn="auto" latinLnBrk="0" hangingPunct="1"/>
            <a:r>
              <a:rPr lang="en-US" sz="1200">
                <a:solidFill>
                  <a:srgbClr val="CB6628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200">
              <a:solidFill>
                <a:srgbClr val="CB6628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9</xdr:col>
      <xdr:colOff>174069</xdr:colOff>
      <xdr:row>27</xdr:row>
      <xdr:rowOff>9525</xdr:rowOff>
    </xdr:from>
    <xdr:to>
      <xdr:col>14</xdr:col>
      <xdr:colOff>220805</xdr:colOff>
      <xdr:row>31</xdr:row>
      <xdr:rowOff>1905</xdr:rowOff>
    </xdr:to>
    <xdr:grpSp>
      <xdr:nvGrpSpPr>
        <xdr:cNvPr id="27" name="Viesnīcas un aktivitāšu detalizētā informācija" descr="&quot;&quot;" title="Viesnīcas un aktivitāšu detalizētās informācijas poga">
          <a:hlinkClick xmlns:r="http://schemas.openxmlformats.org/officeDocument/2006/relationships" r:id="rId7" tooltip="Noklikšķiniet, lai skatītu detalizētu informāciju par viesnīcām un aktivitātēm"/>
        </xdr:cNvPr>
        <xdr:cNvGrpSpPr/>
      </xdr:nvGrpSpPr>
      <xdr:grpSpPr>
        <a:xfrm>
          <a:off x="3660219" y="4381500"/>
          <a:ext cx="2046986" cy="640080"/>
          <a:chOff x="3855472" y="4543425"/>
          <a:chExt cx="1944000" cy="640080"/>
        </a:xfrm>
      </xdr:grpSpPr>
      <xdr:pic>
        <xdr:nvPicPr>
          <xdr:cNvPr id="13" name="Attēls 12" descr="&quot;&quot;" title="Viesnīcas un aktivitāšu detalizētā informācija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Tekstlodziņš 95"/>
          <xdr:cNvSpPr txBox="1"/>
        </xdr:nvSpPr>
        <xdr:spPr>
          <a:xfrm>
            <a:off x="3855472" y="4635748"/>
            <a:ext cx="194400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700" smtClean="0">
                <a:solidFill>
                  <a:srgbClr val="CB6628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en-US" sz="1700">
              <a:solidFill>
                <a:srgbClr val="CB6628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97" name="Tekstlodziņš 96"/>
          <xdr:cNvSpPr txBox="1"/>
        </xdr:nvSpPr>
        <xdr:spPr>
          <a:xfrm>
            <a:off x="4036392" y="4924426"/>
            <a:ext cx="1590675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200" b="0" i="0" u="none" strike="noStrike" kern="0" cap="none" spc="0" normalizeH="0" baseline="0" noProof="0">
                <a:ln>
                  <a:noFill/>
                </a:ln>
                <a:solidFill>
                  <a:srgbClr val="CB6628"/>
                </a:solidFill>
                <a:effectLst/>
                <a:uLnTx/>
                <a:uFillTx/>
                <a:latin typeface="Corbel" pitchFamily="34" charset="0"/>
                <a:ea typeface="+mn-ea"/>
                <a:cs typeface="+mn-cs"/>
              </a:rPr>
              <a:t>Detalizēti</a:t>
            </a:r>
            <a:endParaRPr kumimoji="0" lang="lv-LV" sz="1200" b="0" i="0" u="none" strike="noStrike" kern="0" cap="none" spc="0" normalizeH="0" baseline="0" noProof="0">
              <a:ln>
                <a:noFill/>
              </a:ln>
              <a:solidFill>
                <a:srgbClr val="CB6628"/>
              </a:solidFill>
              <a:effectLst/>
              <a:uLnTx/>
              <a:uFillTx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15</xdr:col>
      <xdr:colOff>141677</xdr:colOff>
      <xdr:row>27</xdr:row>
      <xdr:rowOff>9525</xdr:rowOff>
    </xdr:from>
    <xdr:to>
      <xdr:col>19</xdr:col>
      <xdr:colOff>141677</xdr:colOff>
      <xdr:row>31</xdr:row>
      <xdr:rowOff>1905</xdr:rowOff>
    </xdr:to>
    <xdr:grpSp>
      <xdr:nvGrpSpPr>
        <xdr:cNvPr id="28" name="Automašīnas noma" descr="&quot;&quot;" title="Automašīnas nomas informācijas poga">
          <a:hlinkClick xmlns:r="http://schemas.openxmlformats.org/officeDocument/2006/relationships" r:id="rId9" tooltip="Noklikšķiniet, lai skatītu informāciju par automašīnu nomu"/>
        </xdr:cNvPr>
        <xdr:cNvGrpSpPr/>
      </xdr:nvGrpSpPr>
      <xdr:grpSpPr>
        <a:xfrm>
          <a:off x="6028127" y="4381500"/>
          <a:ext cx="1600200" cy="640080"/>
          <a:chOff x="6000594" y="4543425"/>
          <a:chExt cx="1600200" cy="640080"/>
        </a:xfrm>
      </xdr:grpSpPr>
      <xdr:pic>
        <xdr:nvPicPr>
          <xdr:cNvPr id="159" name="Attēls 158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Tekstlodziņš 118"/>
          <xdr:cNvSpPr txBox="1"/>
        </xdr:nvSpPr>
        <xdr:spPr>
          <a:xfrm>
            <a:off x="6071879" y="4607173"/>
            <a:ext cx="1457630" cy="2996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700" smtClean="0">
                <a:solidFill>
                  <a:srgbClr val="CB6628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en-US" sz="1700">
              <a:solidFill>
                <a:srgbClr val="CB6628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20" name="Tekstlodziņš 119"/>
          <xdr:cNvSpPr txBox="1"/>
        </xdr:nvSpPr>
        <xdr:spPr>
          <a:xfrm>
            <a:off x="6086077" y="4924426"/>
            <a:ext cx="1429235" cy="1859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200" smtClean="0">
                <a:solidFill>
                  <a:srgbClr val="CB6628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200">
              <a:solidFill>
                <a:srgbClr val="CB6628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20</xdr:col>
      <xdr:colOff>104775</xdr:colOff>
      <xdr:row>27</xdr:row>
      <xdr:rowOff>9525</xdr:rowOff>
    </xdr:from>
    <xdr:to>
      <xdr:col>24</xdr:col>
      <xdr:colOff>134100</xdr:colOff>
      <xdr:row>31</xdr:row>
      <xdr:rowOff>9825</xdr:rowOff>
    </xdr:to>
    <xdr:grpSp>
      <xdr:nvGrpSpPr>
        <xdr:cNvPr id="29" name="Ārkārtas izdevumu detalizētā informācija" descr="&quot;&quot;" title="Ārkārtas izdevumu detalizētās informācijas poga">
          <a:hlinkClick xmlns:r="http://schemas.openxmlformats.org/officeDocument/2006/relationships" r:id="rId11" tooltip="Noklikšķiniet, lai skatītu detalizētu informāciju par ārkārtas izdevumiem"/>
        </xdr:cNvPr>
        <xdr:cNvGrpSpPr/>
      </xdr:nvGrpSpPr>
      <xdr:grpSpPr>
        <a:xfrm>
          <a:off x="7991475" y="4381500"/>
          <a:ext cx="1629525" cy="648000"/>
          <a:chOff x="7991475" y="4543425"/>
          <a:chExt cx="1629525" cy="648000"/>
        </a:xfrm>
      </xdr:grpSpPr>
      <xdr:pic>
        <xdr:nvPicPr>
          <xdr:cNvPr id="16" name="Attēls 15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20000" cy="648000"/>
          </a:xfrm>
          <a:prstGeom prst="rect">
            <a:avLst/>
          </a:prstGeom>
        </xdr:spPr>
      </xdr:pic>
      <xdr:sp macro="" textlink="">
        <xdr:nvSpPr>
          <xdr:cNvPr id="176" name="Tekstlodziņš 175"/>
          <xdr:cNvSpPr txBox="1"/>
        </xdr:nvSpPr>
        <xdr:spPr>
          <a:xfrm>
            <a:off x="7991475" y="4635748"/>
            <a:ext cx="1584000" cy="3333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700" smtClean="0">
                <a:solidFill>
                  <a:srgbClr val="CB6628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en-US" sz="1700">
              <a:solidFill>
                <a:srgbClr val="CB6628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77" name="Tekstlodziņš 176"/>
          <xdr:cNvSpPr txBox="1"/>
        </xdr:nvSpPr>
        <xdr:spPr>
          <a:xfrm>
            <a:off x="8081963" y="4924426"/>
            <a:ext cx="1438275" cy="171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200" b="0" i="0" u="none" strike="noStrike" kern="0" cap="none" spc="0" normalizeH="0" baseline="0" noProof="0">
                <a:ln>
                  <a:noFill/>
                </a:ln>
                <a:solidFill>
                  <a:srgbClr val="CB6628"/>
                </a:solidFill>
                <a:effectLst/>
                <a:uLnTx/>
                <a:uFillTx/>
                <a:latin typeface="Corbel" pitchFamily="34" charset="0"/>
                <a:ea typeface="+mn-ea"/>
                <a:cs typeface="+mn-cs"/>
              </a:rPr>
              <a:t>Detalizēti</a:t>
            </a:r>
            <a:endParaRPr kumimoji="0" lang="lv-LV" sz="1200" b="0" i="0" u="none" strike="noStrike" kern="0" cap="none" spc="0" normalizeH="0" baseline="0" noProof="0">
              <a:ln>
                <a:noFill/>
              </a:ln>
              <a:solidFill>
                <a:srgbClr val="CB6628"/>
              </a:solidFill>
              <a:effectLst/>
              <a:uLnTx/>
              <a:uFillTx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Noformējuma apmale" descr="&quot;&quot;" title="Noformējuma apmale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590550</xdr:colOff>
      <xdr:row>0</xdr:row>
      <xdr:rowOff>2222727</xdr:rowOff>
    </xdr:to>
    <xdr:pic>
      <xdr:nvPicPr>
        <xdr:cNvPr id="3" name="Galvenes noformējums" descr="Lidojošu gaisa balonu attēls" title="Personiskās detalizētās informācijas noformējums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2852738</xdr:colOff>
      <xdr:row>0</xdr:row>
      <xdr:rowOff>304800</xdr:rowOff>
    </xdr:from>
    <xdr:to>
      <xdr:col>3</xdr:col>
      <xdr:colOff>1243013</xdr:colOff>
      <xdr:row>0</xdr:row>
      <xdr:rowOff>1209675</xdr:rowOff>
    </xdr:to>
    <xdr:grpSp>
      <xdr:nvGrpSpPr>
        <xdr:cNvPr id="4" name="Personiskā informācija" descr="&quot;&quot;" title="Personiskā informācija"/>
        <xdr:cNvGrpSpPr/>
      </xdr:nvGrpSpPr>
      <xdr:grpSpPr>
        <a:xfrm>
          <a:off x="3881438" y="304800"/>
          <a:ext cx="2295525" cy="904875"/>
          <a:chOff x="4086225" y="381000"/>
          <a:chExt cx="2390775" cy="991579"/>
        </a:xfrm>
      </xdr:grpSpPr>
      <xdr:pic>
        <xdr:nvPicPr>
          <xdr:cNvPr id="5" name="Virsraksta noformējums" descr="&quot;&quot;" title="Personiskā informācij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virsraksts"/>
          <xdr:cNvSpPr txBox="1"/>
        </xdr:nvSpPr>
        <xdr:spPr>
          <a:xfrm>
            <a:off x="4171950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en-US" altLang="zh-CN" sz="3000" smtClean="0">
                <a:solidFill>
                  <a:srgbClr val="F49914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3000">
              <a:solidFill>
                <a:srgbClr val="F49914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7" name="Apakšvirsraksts"/>
          <xdr:cNvSpPr txBox="1"/>
        </xdr:nvSpPr>
        <xdr:spPr>
          <a:xfrm>
            <a:off x="4727032" y="922100"/>
            <a:ext cx="1067155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</a:endParaRPr>
          </a:p>
        </xdr:txBody>
      </xdr:sp>
    </xdr:grpSp>
    <xdr:clientData/>
  </xdr:twoCellAnchor>
  <xdr:twoCellAnchor editAs="absolute">
    <xdr:from>
      <xdr:col>4</xdr:col>
      <xdr:colOff>2124075</xdr:colOff>
      <xdr:row>0</xdr:row>
      <xdr:rowOff>361951</xdr:rowOff>
    </xdr:from>
    <xdr:to>
      <xdr:col>6</xdr:col>
      <xdr:colOff>266700</xdr:colOff>
      <xdr:row>0</xdr:row>
      <xdr:rowOff>846365</xdr:rowOff>
    </xdr:to>
    <xdr:grpSp>
      <xdr:nvGrpSpPr>
        <xdr:cNvPr id="8" name="Sākums" descr="&quot;&quot;" title="Poga Home">
          <a:hlinkClick xmlns:r="http://schemas.openxmlformats.org/officeDocument/2006/relationships" r:id="rId3" tooltip="Noklikšķiniet, lai atgrieztos sākuma lapā"/>
        </xdr:cNvPr>
        <xdr:cNvGrpSpPr/>
      </xdr:nvGrpSpPr>
      <xdr:grpSpPr>
        <a:xfrm>
          <a:off x="8791575" y="361951"/>
          <a:ext cx="952500" cy="484414"/>
          <a:chOff x="9086850" y="466726"/>
          <a:chExt cx="952500" cy="484414"/>
        </a:xfrm>
      </xdr:grpSpPr>
      <xdr:pic>
        <xdr:nvPicPr>
          <xdr:cNvPr id="9" name="Attēls 8" descr="Noklikšķiniet, lai atgrieztos sākuma lapā" title="Poga Sākums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Tekstlodziņš 9"/>
          <xdr:cNvSpPr txBox="1"/>
        </xdr:nvSpPr>
        <xdr:spPr>
          <a:xfrm>
            <a:off x="9134475" y="504825"/>
            <a:ext cx="873627" cy="3906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marL="0" indent="0" algn="ctr"/>
            <a:r>
              <a:rPr lang="en-US" sz="2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Sākums</a:t>
            </a:r>
            <a:endParaRPr lang="lv-LV" sz="2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Grupa 14" descr="&quot;&quot;" title="Personiskās informācijas poga"/>
        <xdr:cNvGrpSpPr/>
      </xdr:nvGrpSpPr>
      <xdr:grpSpPr>
        <a:xfrm>
          <a:off x="895350" y="5076825"/>
          <a:ext cx="1447772" cy="598159"/>
          <a:chOff x="904875" y="2057400"/>
          <a:chExt cx="1447772" cy="598159"/>
        </a:xfrm>
      </xdr:grpSpPr>
      <xdr:pic>
        <xdr:nvPicPr>
          <xdr:cNvPr id="16" name="Attēls 15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ekstlodziņš 16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8" name="Tekstlodziņš 17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1479690</xdr:colOff>
      <xdr:row>13</xdr:row>
      <xdr:rowOff>38100</xdr:rowOff>
    </xdr:from>
    <xdr:to>
      <xdr:col>2</xdr:col>
      <xdr:colOff>73772</xdr:colOff>
      <xdr:row>16</xdr:row>
      <xdr:rowOff>150484</xdr:rowOff>
    </xdr:to>
    <xdr:grpSp>
      <xdr:nvGrpSpPr>
        <xdr:cNvPr id="19" name="Grupa 18" descr="&quot;&quot;" title="Ceļojuma detalizētās informācijas poga">
          <a:hlinkClick xmlns:r="http://schemas.openxmlformats.org/officeDocument/2006/relationships" r:id="rId6" tooltip="Noklikšķiniet, lai skatītu detalizētu informāciju par ceļojumu"/>
        </xdr:cNvPr>
        <xdr:cNvGrpSpPr/>
      </xdr:nvGrpSpPr>
      <xdr:grpSpPr>
        <a:xfrm>
          <a:off x="2508390" y="5086350"/>
          <a:ext cx="1451582" cy="598159"/>
          <a:chOff x="2493150" y="2035950"/>
          <a:chExt cx="1451582" cy="598159"/>
        </a:xfrm>
      </xdr:grpSpPr>
      <xdr:pic>
        <xdr:nvPicPr>
          <xdr:cNvPr id="20" name="Attēls 19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Tekstlodziņš 20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2" name="Tekstlodziņš 21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172351</xdr:colOff>
      <xdr:row>13</xdr:row>
      <xdr:rowOff>28574</xdr:rowOff>
    </xdr:from>
    <xdr:to>
      <xdr:col>3</xdr:col>
      <xdr:colOff>744601</xdr:colOff>
      <xdr:row>17</xdr:row>
      <xdr:rowOff>5570</xdr:rowOff>
    </xdr:to>
    <xdr:grpSp>
      <xdr:nvGrpSpPr>
        <xdr:cNvPr id="23" name="Grupa 22" descr="&quot;&quot;" title="Viesnīcas un aktivitāšu detalizētās informācijas poga">
          <a:hlinkClick xmlns:r="http://schemas.openxmlformats.org/officeDocument/2006/relationships" r:id="rId8" tooltip="Noklikšķiniet, lai skatītu detalizētu informāciju par viesnīcām un aktivitātēm"/>
        </xdr:cNvPr>
        <xdr:cNvGrpSpPr/>
      </xdr:nvGrpSpPr>
      <xdr:grpSpPr>
        <a:xfrm>
          <a:off x="4058551" y="5076824"/>
          <a:ext cx="1620000" cy="624696"/>
          <a:chOff x="4045704" y="2033549"/>
          <a:chExt cx="1620000" cy="624696"/>
        </a:xfrm>
      </xdr:grpSpPr>
      <xdr:pic>
        <xdr:nvPicPr>
          <xdr:cNvPr id="24" name="Attēls 23" descr="&quot;&quot;" title="Viesnīcas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49"/>
            <a:ext cx="1512000" cy="624696"/>
          </a:xfrm>
          <a:prstGeom prst="rect">
            <a:avLst/>
          </a:prstGeom>
        </xdr:spPr>
      </xdr:pic>
      <xdr:sp macro="" textlink="">
        <xdr:nvSpPr>
          <xdr:cNvPr id="25" name="Tekstlodziņš 24"/>
          <xdr:cNvSpPr txBox="1"/>
        </xdr:nvSpPr>
        <xdr:spPr>
          <a:xfrm>
            <a:off x="4045704" y="2133600"/>
            <a:ext cx="162000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6" name="Tekstlodziņš 25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Automašīnas noma" descr="&quot;&quot;" title="Personiskās informācijas poga">
          <a:hlinkClick xmlns:r="http://schemas.openxmlformats.org/officeDocument/2006/relationships" r:id="rId10" tooltip="Noklikšķiniet, lai skatītu informāciju par automašīnu nomu"/>
        </xdr:cNvPr>
        <xdr:cNvGrpSpPr/>
      </xdr:nvGrpSpPr>
      <xdr:grpSpPr>
        <a:xfrm>
          <a:off x="5738280" y="5076825"/>
          <a:ext cx="1611602" cy="598159"/>
          <a:chOff x="5706630" y="2040675"/>
          <a:chExt cx="1440152" cy="598159"/>
        </a:xfrm>
      </xdr:grpSpPr>
      <xdr:pic>
        <xdr:nvPicPr>
          <xdr:cNvPr id="28" name="Attēls 27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Tekstlodziņš 28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30" name="Tekstlodziņš 29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4</xdr:col>
      <xdr:colOff>847650</xdr:colOff>
      <xdr:row>13</xdr:row>
      <xdr:rowOff>28575</xdr:rowOff>
    </xdr:from>
    <xdr:to>
      <xdr:col>5</xdr:col>
      <xdr:colOff>95147</xdr:colOff>
      <xdr:row>16</xdr:row>
      <xdr:rowOff>144768</xdr:rowOff>
    </xdr:to>
    <xdr:grpSp>
      <xdr:nvGrpSpPr>
        <xdr:cNvPr id="31" name="Ārkārtas izdevumu detalizētā informācija" title="Ārkārtas izdevumu detalizētās informācijas poga">
          <a:hlinkClick xmlns:r="http://schemas.openxmlformats.org/officeDocument/2006/relationships" r:id="rId12" tooltip="Noklikšķiniet, lai skatītu detalizētu informāciju par ārkārtas izdevumiem"/>
        </xdr:cNvPr>
        <xdr:cNvGrpSpPr/>
      </xdr:nvGrpSpPr>
      <xdr:grpSpPr>
        <a:xfrm>
          <a:off x="7515150" y="5076825"/>
          <a:ext cx="1447772" cy="601968"/>
          <a:chOff x="7458000" y="2028750"/>
          <a:chExt cx="1447772" cy="601968"/>
        </a:xfrm>
      </xdr:grpSpPr>
      <xdr:pic>
        <xdr:nvPicPr>
          <xdr:cNvPr id="32" name="Attēls 31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Tekstlodziņš 32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34" name="Tekstlodziņš 33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419099</xdr:colOff>
      <xdr:row>0</xdr:row>
      <xdr:rowOff>1619465</xdr:rowOff>
    </xdr:to>
    <xdr:pic>
      <xdr:nvPicPr>
        <xdr:cNvPr id="2" name="Galvenes noformējums" descr="Lidojošas lidmašīnas attēls" title="Ceļojuma noformējum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1090613</xdr:colOff>
      <xdr:row>0</xdr:row>
      <xdr:rowOff>295275</xdr:rowOff>
    </xdr:from>
    <xdr:to>
      <xdr:col>4</xdr:col>
      <xdr:colOff>576263</xdr:colOff>
      <xdr:row>0</xdr:row>
      <xdr:rowOff>1200150</xdr:rowOff>
    </xdr:to>
    <xdr:grpSp>
      <xdr:nvGrpSpPr>
        <xdr:cNvPr id="3" name="Ceļojuma detalizētā informācija" descr="&quot;&quot;" title="Ceļojuma detalizētā informācija"/>
        <xdr:cNvGrpSpPr/>
      </xdr:nvGrpSpPr>
      <xdr:grpSpPr>
        <a:xfrm>
          <a:off x="3881438" y="295275"/>
          <a:ext cx="2295525" cy="904875"/>
          <a:chOff x="4086225" y="381000"/>
          <a:chExt cx="2390775" cy="991579"/>
        </a:xfrm>
      </xdr:grpSpPr>
      <xdr:pic>
        <xdr:nvPicPr>
          <xdr:cNvPr id="4" name="Virsraksta noformējums" descr="&quot;&quot;" title="Ceļojuma detalizētā informācij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virsraksts"/>
          <xdr:cNvSpPr txBox="1"/>
        </xdr:nvSpPr>
        <xdr:spPr>
          <a:xfrm>
            <a:off x="4171950" y="420411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lv-LV" sz="3000">
                <a:solidFill>
                  <a:srgbClr val="F49914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</a:p>
        </xdr:txBody>
      </xdr:sp>
      <xdr:sp macro="" textlink="">
        <xdr:nvSpPr>
          <xdr:cNvPr id="6" name="Apakšvirsraksts"/>
          <xdr:cNvSpPr txBox="1"/>
        </xdr:nvSpPr>
        <xdr:spPr>
          <a:xfrm>
            <a:off x="4929479" y="922100"/>
            <a:ext cx="938336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zh-CN" sz="1400" smtClean="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5</xdr:col>
      <xdr:colOff>1414462</xdr:colOff>
      <xdr:row>0</xdr:row>
      <xdr:rowOff>314326</xdr:rowOff>
    </xdr:from>
    <xdr:to>
      <xdr:col>6</xdr:col>
      <xdr:colOff>280987</xdr:colOff>
      <xdr:row>0</xdr:row>
      <xdr:rowOff>798740</xdr:rowOff>
    </xdr:to>
    <xdr:grpSp>
      <xdr:nvGrpSpPr>
        <xdr:cNvPr id="7" name="Sākums" descr="&quot;&quot;" title="Poga Sākums">
          <a:hlinkClick xmlns:r="http://schemas.openxmlformats.org/officeDocument/2006/relationships" r:id="rId3" tooltip="Noklikšķiniet, lai atgrieztos sākuma lapā"/>
        </xdr:cNvPr>
        <xdr:cNvGrpSpPr/>
      </xdr:nvGrpSpPr>
      <xdr:grpSpPr>
        <a:xfrm>
          <a:off x="8901112" y="314326"/>
          <a:ext cx="952500" cy="484414"/>
          <a:chOff x="9086850" y="466726"/>
          <a:chExt cx="952500" cy="484414"/>
        </a:xfrm>
      </xdr:grpSpPr>
      <xdr:pic>
        <xdr:nvPicPr>
          <xdr:cNvPr id="8" name="Attēls 7" descr="Noklikšķiniet, lai atgrieztos sākuma lapā" title="Poga Sākums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lodziņš 8"/>
          <xdr:cNvSpPr txBox="1"/>
        </xdr:nvSpPr>
        <xdr:spPr>
          <a:xfrm>
            <a:off x="9208581" y="523875"/>
            <a:ext cx="780470" cy="3906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pPr marL="0" indent="0" algn="ctr"/>
            <a:r>
              <a:rPr lang="en-US" sz="2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Sākums</a:t>
            </a:r>
            <a:endParaRPr lang="lv-LV" sz="2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180975</xdr:colOff>
      <xdr:row>19</xdr:row>
      <xdr:rowOff>19050</xdr:rowOff>
    </xdr:from>
    <xdr:to>
      <xdr:col>1</xdr:col>
      <xdr:colOff>1628747</xdr:colOff>
      <xdr:row>22</xdr:row>
      <xdr:rowOff>131434</xdr:rowOff>
    </xdr:to>
    <xdr:grpSp>
      <xdr:nvGrpSpPr>
        <xdr:cNvPr id="10" name="Grupa 9" descr="&quot;&quot;" title="Personiskās informācijas poga">
          <a:hlinkClick xmlns:r="http://schemas.openxmlformats.org/officeDocument/2006/relationships" r:id="rId5" tooltip="Noklikšķiniet, lai skatītu personisku informāciju"/>
        </xdr:cNvPr>
        <xdr:cNvGrpSpPr/>
      </xdr:nvGrpSpPr>
      <xdr:grpSpPr>
        <a:xfrm>
          <a:off x="1104900" y="5924550"/>
          <a:ext cx="1447772" cy="598159"/>
          <a:chOff x="904875" y="2057400"/>
          <a:chExt cx="1447772" cy="598159"/>
        </a:xfrm>
      </xdr:grpSpPr>
      <xdr:pic>
        <xdr:nvPicPr>
          <xdr:cNvPr id="11" name="Attēls 10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lodziņš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3" name="Tekstlodziņš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Grupa 13" descr="&quot;&quot;" title="Ceļojuma detalizētās informācijas poga"/>
        <xdr:cNvGrpSpPr/>
      </xdr:nvGrpSpPr>
      <xdr:grpSpPr>
        <a:xfrm>
          <a:off x="2803665" y="5924550"/>
          <a:ext cx="1451582" cy="598159"/>
          <a:chOff x="2493150" y="2035950"/>
          <a:chExt cx="1451582" cy="598159"/>
        </a:xfrm>
      </xdr:grpSpPr>
      <xdr:pic>
        <xdr:nvPicPr>
          <xdr:cNvPr id="15" name="Attēls 14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lodziņš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7" name="Tekstlodziņš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1543951</xdr:colOff>
      <xdr:row>19</xdr:row>
      <xdr:rowOff>19049</xdr:rowOff>
    </xdr:from>
    <xdr:to>
      <xdr:col>4</xdr:col>
      <xdr:colOff>571051</xdr:colOff>
      <xdr:row>22</xdr:row>
      <xdr:rowOff>157970</xdr:rowOff>
    </xdr:to>
    <xdr:grpSp>
      <xdr:nvGrpSpPr>
        <xdr:cNvPr id="18" name="Grupa 17" descr="&quot;&quot;" title="Viesnīcas un aktivitāšu detalizētās informācijas poga">
          <a:hlinkClick xmlns:r="http://schemas.openxmlformats.org/officeDocument/2006/relationships" r:id="rId8" tooltip="Noklikšķiniet, lai skatītu detalizētu informāciju par viesnīcām un aktivitātēm"/>
        </xdr:cNvPr>
        <xdr:cNvGrpSpPr/>
      </xdr:nvGrpSpPr>
      <xdr:grpSpPr>
        <a:xfrm>
          <a:off x="4334776" y="5924549"/>
          <a:ext cx="1836975" cy="624696"/>
          <a:chOff x="4026654" y="2033549"/>
          <a:chExt cx="1656000" cy="624696"/>
        </a:xfrm>
      </xdr:grpSpPr>
      <xdr:pic>
        <xdr:nvPicPr>
          <xdr:cNvPr id="19" name="Attēls 18" descr="&quot;&quot;" title="Viesnīcas un aktivitāš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49"/>
            <a:ext cx="1512000" cy="624696"/>
          </a:xfrm>
          <a:prstGeom prst="rect">
            <a:avLst/>
          </a:prstGeom>
        </xdr:spPr>
      </xdr:pic>
      <xdr:sp macro="" textlink="">
        <xdr:nvSpPr>
          <xdr:cNvPr id="20" name="Tekstlodziņš 19"/>
          <xdr:cNvSpPr txBox="1"/>
        </xdr:nvSpPr>
        <xdr:spPr>
          <a:xfrm>
            <a:off x="4026654" y="2133600"/>
            <a:ext cx="165600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lv-LV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1" name="Tekstlodziņš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Grupa 21" descr="&quot;&quot;" title="Automašīnas nomas poga">
          <a:hlinkClick xmlns:r="http://schemas.openxmlformats.org/officeDocument/2006/relationships" r:id="rId10" tooltip="Noklikšķiniet, lai skatītu informāciju par automašīnu nomu"/>
        </xdr:cNvPr>
        <xdr:cNvGrpSpPr/>
      </xdr:nvGrpSpPr>
      <xdr:grpSpPr>
        <a:xfrm>
          <a:off x="6214530" y="5924550"/>
          <a:ext cx="1544927" cy="598159"/>
          <a:chOff x="5706630" y="2040675"/>
          <a:chExt cx="1440152" cy="598159"/>
        </a:xfrm>
      </xdr:grpSpPr>
      <xdr:pic>
        <xdr:nvPicPr>
          <xdr:cNvPr id="23" name="Attēls 22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lodziņš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5" name="Tekstlodziņš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438075</xdr:colOff>
      <xdr:row>19</xdr:row>
      <xdr:rowOff>19050</xdr:rowOff>
    </xdr:from>
    <xdr:to>
      <xdr:col>5</xdr:col>
      <xdr:colOff>1885847</xdr:colOff>
      <xdr:row>22</xdr:row>
      <xdr:rowOff>135243</xdr:rowOff>
    </xdr:to>
    <xdr:grpSp>
      <xdr:nvGrpSpPr>
        <xdr:cNvPr id="26" name="Grupa 25" descr="&quot;&quot;" title="Ārkārtas izdevumu detalizētās informācijas poga">
          <a:hlinkClick xmlns:r="http://schemas.openxmlformats.org/officeDocument/2006/relationships" r:id="rId12" tooltip="Noklikšķiniet, lai skatītu detalizētu informāciju par ārkārtas izdevumiem"/>
        </xdr:cNvPr>
        <xdr:cNvGrpSpPr/>
      </xdr:nvGrpSpPr>
      <xdr:grpSpPr>
        <a:xfrm>
          <a:off x="7924725" y="5924550"/>
          <a:ext cx="1447772" cy="601968"/>
          <a:chOff x="7458000" y="2028750"/>
          <a:chExt cx="1447772" cy="601968"/>
        </a:xfrm>
      </xdr:grpSpPr>
      <xdr:pic>
        <xdr:nvPicPr>
          <xdr:cNvPr id="27" name="Attēls 26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lodziņš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9" name="Tekstlodziņš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 eaLnBrk="1" fontAlgn="auto" latinLnBrk="0" hangingPunct="1"/>
            <a:r>
              <a:rPr lang="en-US" sz="110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lv-LV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Galvenes noformējums" descr="Attēls ar pilsētas ēkām un kalnu" title="Viesnīca un aktivitātes, noformējums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1876425</xdr:colOff>
      <xdr:row>0</xdr:row>
      <xdr:rowOff>257166</xdr:rowOff>
    </xdr:from>
    <xdr:to>
      <xdr:col>6</xdr:col>
      <xdr:colOff>437400</xdr:colOff>
      <xdr:row>0</xdr:row>
      <xdr:rowOff>1420821</xdr:rowOff>
    </xdr:to>
    <xdr:grpSp>
      <xdr:nvGrpSpPr>
        <xdr:cNvPr id="3" name="Viesnīcas un aktivitāšu detalizētā informācija" descr="&quot;&quot;" title="Viesnīcas un aktivitāšu detalizētā informācija"/>
        <xdr:cNvGrpSpPr/>
      </xdr:nvGrpSpPr>
      <xdr:grpSpPr>
        <a:xfrm>
          <a:off x="3981450" y="257166"/>
          <a:ext cx="2952000" cy="1163655"/>
          <a:chOff x="4086225" y="380991"/>
          <a:chExt cx="3074494" cy="1275159"/>
        </a:xfrm>
      </xdr:grpSpPr>
      <xdr:pic>
        <xdr:nvPicPr>
          <xdr:cNvPr id="4" name="Virsraksta noformējums" descr="&quot;&quot;" title="Viesnīcas un aktivitāšu detalizētā informācij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0991"/>
            <a:ext cx="3074494" cy="1275159"/>
          </a:xfrm>
          <a:prstGeom prst="rect">
            <a:avLst/>
          </a:prstGeom>
        </xdr:spPr>
      </xdr:pic>
      <xdr:sp macro="" textlink="">
        <xdr:nvSpPr>
          <xdr:cNvPr id="5" name="virsraksts"/>
          <xdr:cNvSpPr txBox="1"/>
        </xdr:nvSpPr>
        <xdr:spPr>
          <a:xfrm>
            <a:off x="4096144" y="514350"/>
            <a:ext cx="3037000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en-US" sz="2800">
                <a:solidFill>
                  <a:srgbClr val="F49914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lv-LV" sz="2800">
              <a:solidFill>
                <a:srgbClr val="F49914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6" name="Apakšvirsraksts"/>
          <xdr:cNvSpPr txBox="1"/>
        </xdr:nvSpPr>
        <xdr:spPr>
          <a:xfrm>
            <a:off x="4929479" y="922100"/>
            <a:ext cx="938337" cy="3413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zh-CN" sz="1400" smtClean="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6</xdr:col>
      <xdr:colOff>2266949</xdr:colOff>
      <xdr:row>0</xdr:row>
      <xdr:rowOff>190501</xdr:rowOff>
    </xdr:from>
    <xdr:to>
      <xdr:col>7</xdr:col>
      <xdr:colOff>38099</xdr:colOff>
      <xdr:row>0</xdr:row>
      <xdr:rowOff>674915</xdr:rowOff>
    </xdr:to>
    <xdr:grpSp>
      <xdr:nvGrpSpPr>
        <xdr:cNvPr id="7" name="Sākums" descr="&quot;&quot;" title="Poga Sākums">
          <a:hlinkClick xmlns:r="http://schemas.openxmlformats.org/officeDocument/2006/relationships" r:id="rId3" tooltip="Noklikšķiniet, lai atgrieztos sākuma lapā"/>
        </xdr:cNvPr>
        <xdr:cNvGrpSpPr/>
      </xdr:nvGrpSpPr>
      <xdr:grpSpPr>
        <a:xfrm>
          <a:off x="8762999" y="190501"/>
          <a:ext cx="952500" cy="484414"/>
          <a:chOff x="9086850" y="466726"/>
          <a:chExt cx="952500" cy="484414"/>
        </a:xfrm>
      </xdr:grpSpPr>
      <xdr:pic>
        <xdr:nvPicPr>
          <xdr:cNvPr id="8" name="Attēls 7" descr="Noklikšķiniet, lai atgrieztos sākuma lapā" title="Poga Sākums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lodziņš 8"/>
          <xdr:cNvSpPr txBox="1"/>
        </xdr:nvSpPr>
        <xdr:spPr>
          <a:xfrm>
            <a:off x="9124951" y="523875"/>
            <a:ext cx="911725" cy="3906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marL="0" indent="0" algn="ctr"/>
            <a:r>
              <a:rPr lang="en-US" sz="2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Sākums</a:t>
            </a:r>
            <a:endParaRPr lang="lv-LV" sz="2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685800</xdr:colOff>
      <xdr:row>17</xdr:row>
      <xdr:rowOff>66675</xdr:rowOff>
    </xdr:from>
    <xdr:to>
      <xdr:col>2</xdr:col>
      <xdr:colOff>457172</xdr:colOff>
      <xdr:row>21</xdr:row>
      <xdr:rowOff>17134</xdr:rowOff>
    </xdr:to>
    <xdr:grpSp>
      <xdr:nvGrpSpPr>
        <xdr:cNvPr id="10" name="Grupa 9" descr="&quot;&quot;" title="Personiskās informācijas poga">
          <a:hlinkClick xmlns:r="http://schemas.openxmlformats.org/officeDocument/2006/relationships" r:id="rId5" tooltip="Noklikšķiniet, lai skatītu personisku informāciju"/>
        </xdr:cNvPr>
        <xdr:cNvGrpSpPr/>
      </xdr:nvGrpSpPr>
      <xdr:grpSpPr>
        <a:xfrm>
          <a:off x="1114425" y="5448300"/>
          <a:ext cx="1447772" cy="598159"/>
          <a:chOff x="904875" y="2057400"/>
          <a:chExt cx="1447772" cy="598159"/>
        </a:xfrm>
      </xdr:grpSpPr>
      <xdr:pic>
        <xdr:nvPicPr>
          <xdr:cNvPr id="11" name="Attēls 10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lodziņš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3" name="Tekstlodziņš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622440</xdr:colOff>
      <xdr:row>17</xdr:row>
      <xdr:rowOff>66675</xdr:rowOff>
    </xdr:from>
    <xdr:to>
      <xdr:col>2</xdr:col>
      <xdr:colOff>2074022</xdr:colOff>
      <xdr:row>21</xdr:row>
      <xdr:rowOff>17134</xdr:rowOff>
    </xdr:to>
    <xdr:grpSp>
      <xdr:nvGrpSpPr>
        <xdr:cNvPr id="14" name="Grupa 13" descr="&quot;&quot;" title="Ceļojuma detalizētās informācijas poga">
          <a:hlinkClick xmlns:r="http://schemas.openxmlformats.org/officeDocument/2006/relationships" r:id="rId7" tooltip="Noklikšķiniet, lai skatītu detalizētu informāciju par ceļojumu"/>
        </xdr:cNvPr>
        <xdr:cNvGrpSpPr/>
      </xdr:nvGrpSpPr>
      <xdr:grpSpPr>
        <a:xfrm>
          <a:off x="2727465" y="5448300"/>
          <a:ext cx="1451582" cy="598159"/>
          <a:chOff x="2493150" y="2035950"/>
          <a:chExt cx="1451582" cy="598159"/>
        </a:xfrm>
      </xdr:grpSpPr>
      <xdr:pic>
        <xdr:nvPicPr>
          <xdr:cNvPr id="15" name="Attēls 14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lodziņš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7" name="Tekstlodziņš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2163076</xdr:colOff>
      <xdr:row>17</xdr:row>
      <xdr:rowOff>66674</xdr:rowOff>
    </xdr:from>
    <xdr:to>
      <xdr:col>5</xdr:col>
      <xdr:colOff>1068451</xdr:colOff>
      <xdr:row>21</xdr:row>
      <xdr:rowOff>43670</xdr:rowOff>
    </xdr:to>
    <xdr:grpSp>
      <xdr:nvGrpSpPr>
        <xdr:cNvPr id="18" name="Grupa 17" descr="&quot;&quot;" title="Viesnīcas un aktivitāšu detalizētās informācijas poga"/>
        <xdr:cNvGrpSpPr/>
      </xdr:nvGrpSpPr>
      <xdr:grpSpPr>
        <a:xfrm>
          <a:off x="4268101" y="5448299"/>
          <a:ext cx="1620000" cy="624696"/>
          <a:chOff x="4036179" y="2033549"/>
          <a:chExt cx="1620000" cy="624696"/>
        </a:xfrm>
      </xdr:grpSpPr>
      <xdr:pic>
        <xdr:nvPicPr>
          <xdr:cNvPr id="19" name="Attēls 18" descr="&quot;&quot;" title="Viesnīcas un aktivitāš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49"/>
            <a:ext cx="1512000" cy="624696"/>
          </a:xfrm>
          <a:prstGeom prst="rect">
            <a:avLst/>
          </a:prstGeom>
        </xdr:spPr>
      </xdr:pic>
      <xdr:sp macro="" textlink="">
        <xdr:nvSpPr>
          <xdr:cNvPr id="20" name="Tekstlodziņš 19"/>
          <xdr:cNvSpPr txBox="1"/>
        </xdr:nvSpPr>
        <xdr:spPr>
          <a:xfrm>
            <a:off x="4036179" y="2133600"/>
            <a:ext cx="162000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1" name="Tekstlodziņš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Grupa 21" descr="&quot;&quot;" title="Automašīnas nomas poga">
          <a:hlinkClick xmlns:r="http://schemas.openxmlformats.org/officeDocument/2006/relationships" r:id="rId10" tooltip="Noklikšķiniet, lai skatītu informāciju par automašīnu nomu"/>
        </xdr:cNvPr>
        <xdr:cNvGrpSpPr/>
      </xdr:nvGrpSpPr>
      <xdr:grpSpPr>
        <a:xfrm>
          <a:off x="5957355" y="5448300"/>
          <a:ext cx="1440152" cy="598159"/>
          <a:chOff x="5706630" y="2040675"/>
          <a:chExt cx="1440152" cy="598159"/>
        </a:xfrm>
      </xdr:grpSpPr>
      <xdr:pic>
        <xdr:nvPicPr>
          <xdr:cNvPr id="23" name="Attēls 22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lodziņš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5" name="Tekstlodziņš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Grupa 25" descr="&quot;&quot;" title="Ārkārtas izdevumu detalizētās informācijas poga">
          <a:hlinkClick xmlns:r="http://schemas.openxmlformats.org/officeDocument/2006/relationships" r:id="rId12" tooltip="Noklikšķiniet, lai skatītu detalizētu informāciju par ārkārtas izdevumiem"/>
        </xdr:cNvPr>
        <xdr:cNvGrpSpPr/>
      </xdr:nvGrpSpPr>
      <xdr:grpSpPr>
        <a:xfrm>
          <a:off x="7562775" y="5448300"/>
          <a:ext cx="1447772" cy="601968"/>
          <a:chOff x="7458000" y="2028750"/>
          <a:chExt cx="1447772" cy="601968"/>
        </a:xfrm>
      </xdr:grpSpPr>
      <xdr:pic>
        <xdr:nvPicPr>
          <xdr:cNvPr id="27" name="Attēls 26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lodziņš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9" name="Tekstlodziņš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4</xdr:col>
      <xdr:colOff>542925</xdr:colOff>
      <xdr:row>1</xdr:row>
      <xdr:rowOff>0</xdr:rowOff>
    </xdr:to>
    <xdr:pic>
      <xdr:nvPicPr>
        <xdr:cNvPr id="2" name="Galvenes noformējums" descr="Automašīnas, kas pa līkumotu ceļu brauc tālumā esošas pilsētas virzienā, attēls" title="Automašīnas nomas noformējums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2</xdr:col>
      <xdr:colOff>1671638</xdr:colOff>
      <xdr:row>0</xdr:row>
      <xdr:rowOff>285750</xdr:rowOff>
    </xdr:from>
    <xdr:to>
      <xdr:col>3</xdr:col>
      <xdr:colOff>1652588</xdr:colOff>
      <xdr:row>0</xdr:row>
      <xdr:rowOff>1190625</xdr:rowOff>
    </xdr:to>
    <xdr:grpSp>
      <xdr:nvGrpSpPr>
        <xdr:cNvPr id="10" name="Automašīnas nomas informācija" descr="&quot;&quot;" title="Automašīnas nomas informācija"/>
        <xdr:cNvGrpSpPr/>
      </xdr:nvGrpSpPr>
      <xdr:grpSpPr>
        <a:xfrm>
          <a:off x="3005138" y="285750"/>
          <a:ext cx="2295525" cy="904875"/>
          <a:chOff x="4086225" y="381000"/>
          <a:chExt cx="2390775" cy="991579"/>
        </a:xfrm>
      </xdr:grpSpPr>
      <xdr:pic>
        <xdr:nvPicPr>
          <xdr:cNvPr id="11" name="Virsraksta noformējums" descr="&quot;&quot;" title="Automašīnas nomas informācij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virsraksts"/>
          <xdr:cNvSpPr txBox="1"/>
        </xdr:nvSpPr>
        <xdr:spPr>
          <a:xfrm>
            <a:off x="4171949" y="51435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en-US" sz="2500">
                <a:solidFill>
                  <a:srgbClr val="F49914"/>
                </a:solidFill>
                <a:latin typeface="Mistral" panose="03090702030407020403" pitchFamily="66" charset="0"/>
              </a:rPr>
              <a:t>Automašīnas noma</a:t>
            </a:r>
          </a:p>
        </xdr:txBody>
      </xdr:sp>
      <xdr:sp macro="" textlink="">
        <xdr:nvSpPr>
          <xdr:cNvPr id="13" name="Apakšvirsraksts"/>
          <xdr:cNvSpPr txBox="1"/>
        </xdr:nvSpPr>
        <xdr:spPr>
          <a:xfrm>
            <a:off x="4727031" y="922100"/>
            <a:ext cx="1067155" cy="3413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zh-CN" sz="1400" smtClean="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3</xdr:col>
      <xdr:colOff>3552824</xdr:colOff>
      <xdr:row>0</xdr:row>
      <xdr:rowOff>390526</xdr:rowOff>
    </xdr:from>
    <xdr:to>
      <xdr:col>4</xdr:col>
      <xdr:colOff>390524</xdr:colOff>
      <xdr:row>0</xdr:row>
      <xdr:rowOff>874940</xdr:rowOff>
    </xdr:to>
    <xdr:grpSp>
      <xdr:nvGrpSpPr>
        <xdr:cNvPr id="14" name="Sākums" descr="&quot;&quot;" title="Poga Sākums">
          <a:hlinkClick xmlns:r="http://schemas.openxmlformats.org/officeDocument/2006/relationships" r:id="rId3" tooltip="Noklikšķiniet, lai atgrieztos sākuma lapā"/>
        </xdr:cNvPr>
        <xdr:cNvGrpSpPr/>
      </xdr:nvGrpSpPr>
      <xdr:grpSpPr>
        <a:xfrm>
          <a:off x="7200899" y="390526"/>
          <a:ext cx="952500" cy="484414"/>
          <a:chOff x="9086850" y="466726"/>
          <a:chExt cx="952500" cy="484414"/>
        </a:xfrm>
      </xdr:grpSpPr>
      <xdr:pic>
        <xdr:nvPicPr>
          <xdr:cNvPr id="15" name="Attēls 14" descr="Noklikšķiniet, lai atgrieztos sākuma lapā" title="Sākums 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6" name="Tekstlodziņš 15"/>
          <xdr:cNvSpPr txBox="1"/>
        </xdr:nvSpPr>
        <xdr:spPr>
          <a:xfrm>
            <a:off x="9105901" y="504825"/>
            <a:ext cx="892675" cy="3906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marL="0" indent="0" algn="ctr"/>
            <a:r>
              <a:rPr lang="en-US" altLang="zh-CN" sz="2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Sākums</a:t>
            </a:r>
            <a:endParaRPr lang="en-US" sz="2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685800</xdr:colOff>
      <xdr:row>14</xdr:row>
      <xdr:rowOff>85725</xdr:rowOff>
    </xdr:from>
    <xdr:to>
      <xdr:col>2</xdr:col>
      <xdr:colOff>923924</xdr:colOff>
      <xdr:row>18</xdr:row>
      <xdr:rowOff>36184</xdr:rowOff>
    </xdr:to>
    <xdr:grpSp>
      <xdr:nvGrpSpPr>
        <xdr:cNvPr id="17" name="Grupa 16" descr="&quot;&quot;" title="Personiskās informācijas poga">
          <a:hlinkClick xmlns:r="http://schemas.openxmlformats.org/officeDocument/2006/relationships" r:id="rId5" tooltip="Noklikšķiniet, lai skatītu personisku informāciju"/>
        </xdr:cNvPr>
        <xdr:cNvGrpSpPr/>
      </xdr:nvGrpSpPr>
      <xdr:grpSpPr>
        <a:xfrm>
          <a:off x="685800" y="5153025"/>
          <a:ext cx="1571624" cy="598159"/>
          <a:chOff x="904875" y="2057400"/>
          <a:chExt cx="1447772" cy="598159"/>
        </a:xfrm>
      </xdr:grpSpPr>
      <xdr:pic>
        <xdr:nvPicPr>
          <xdr:cNvPr id="18" name="Attēls 17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Tekstlodziņš 18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0" name="Tekstlodziņš 19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1047750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Grupa 20" descr="&quot;&quot;" title="Ceļojuma detalizētās informācijas poga">
          <a:hlinkClick xmlns:r="http://schemas.openxmlformats.org/officeDocument/2006/relationships" r:id="rId7" tooltip="Noklikšķiniet, lai skatītu detalizētu informāciju par ceļojumu"/>
        </xdr:cNvPr>
        <xdr:cNvGrpSpPr/>
      </xdr:nvGrpSpPr>
      <xdr:grpSpPr>
        <a:xfrm>
          <a:off x="2381250" y="5153025"/>
          <a:ext cx="1731122" cy="598159"/>
          <a:chOff x="2493150" y="2035950"/>
          <a:chExt cx="1451582" cy="598159"/>
        </a:xfrm>
      </xdr:grpSpPr>
      <xdr:pic>
        <xdr:nvPicPr>
          <xdr:cNvPr id="22" name="Attēls 21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Tekstlodziņš 22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4" name="Tekstlodziņš 23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543826</xdr:colOff>
      <xdr:row>14</xdr:row>
      <xdr:rowOff>85724</xdr:rowOff>
    </xdr:from>
    <xdr:to>
      <xdr:col>3</xdr:col>
      <xdr:colOff>2163826</xdr:colOff>
      <xdr:row>18</xdr:row>
      <xdr:rowOff>92468</xdr:rowOff>
    </xdr:to>
    <xdr:grpSp>
      <xdr:nvGrpSpPr>
        <xdr:cNvPr id="25" name="Grupa 24" descr="&quot;&quot;" title="Viesnīcas un aktivitāšu detalizētās informācijas poga">
          <a:hlinkClick xmlns:r="http://schemas.openxmlformats.org/officeDocument/2006/relationships" r:id="rId9" tooltip="Noklikšķiniet, lai skatītu detalizētu informāciju par viesnīcām un aktivitātēm"/>
        </xdr:cNvPr>
        <xdr:cNvGrpSpPr/>
      </xdr:nvGrpSpPr>
      <xdr:grpSpPr>
        <a:xfrm>
          <a:off x="4191901" y="5153024"/>
          <a:ext cx="1620000" cy="654444"/>
          <a:chOff x="4083804" y="2033549"/>
          <a:chExt cx="1620000" cy="654444"/>
        </a:xfrm>
      </xdr:grpSpPr>
      <xdr:pic>
        <xdr:nvPicPr>
          <xdr:cNvPr id="26" name="Attēls 25" descr="&quot;&quot;" title="Viesnīcas un aktivitāš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49"/>
            <a:ext cx="1584000" cy="654444"/>
          </a:xfrm>
          <a:prstGeom prst="rect">
            <a:avLst/>
          </a:prstGeom>
        </xdr:spPr>
      </xdr:pic>
      <xdr:sp macro="" textlink="">
        <xdr:nvSpPr>
          <xdr:cNvPr id="27" name="Tekstlodziņš 26"/>
          <xdr:cNvSpPr txBox="1"/>
        </xdr:nvSpPr>
        <xdr:spPr>
          <a:xfrm>
            <a:off x="4083804" y="2133600"/>
            <a:ext cx="162000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8" name="Tekstlodziņš 27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2242605</xdr:colOff>
      <xdr:row>14</xdr:row>
      <xdr:rowOff>85725</xdr:rowOff>
    </xdr:from>
    <xdr:to>
      <xdr:col>3</xdr:col>
      <xdr:colOff>3682757</xdr:colOff>
      <xdr:row>18</xdr:row>
      <xdr:rowOff>36184</xdr:rowOff>
    </xdr:to>
    <xdr:grpSp>
      <xdr:nvGrpSpPr>
        <xdr:cNvPr id="29" name="Grupa 28" descr="&quot;&quot;" title="Automašīnas noma"/>
        <xdr:cNvGrpSpPr/>
      </xdr:nvGrpSpPr>
      <xdr:grpSpPr>
        <a:xfrm>
          <a:off x="5890680" y="5153025"/>
          <a:ext cx="1440152" cy="598159"/>
          <a:chOff x="5706630" y="2040675"/>
          <a:chExt cx="1440152" cy="598159"/>
        </a:xfrm>
      </xdr:grpSpPr>
      <xdr:pic>
        <xdr:nvPicPr>
          <xdr:cNvPr id="30" name="Attēls 29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Tekstlodziņš 30"/>
          <xdr:cNvSpPr txBox="1"/>
        </xdr:nvSpPr>
        <xdr:spPr>
          <a:xfrm>
            <a:off x="5712331" y="211455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32" name="Tekstlodziņš 31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Grupa 32" descr="&quot;&quot;" title="Ārkārtas izdevumu detalizētās informācijas poga">
          <a:hlinkClick xmlns:r="http://schemas.openxmlformats.org/officeDocument/2006/relationships" r:id="rId12" tooltip="Noklikšķiniet, lai skatītu detalizētu informāciju par ārkārtas izdevumiem"/>
        </xdr:cNvPr>
        <xdr:cNvGrpSpPr/>
      </xdr:nvGrpSpPr>
      <xdr:grpSpPr>
        <a:xfrm>
          <a:off x="7496100" y="5153025"/>
          <a:ext cx="1447772" cy="601968"/>
          <a:chOff x="7458000" y="2028750"/>
          <a:chExt cx="1447772" cy="601968"/>
        </a:xfrm>
      </xdr:grpSpPr>
      <xdr:pic>
        <xdr:nvPicPr>
          <xdr:cNvPr id="34" name="Attēls 33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Tekstlodziņš 34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en-US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36" name="Tekstlodziņš 35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361950</xdr:colOff>
      <xdr:row>1</xdr:row>
      <xdr:rowOff>4736</xdr:rowOff>
    </xdr:to>
    <xdr:pic>
      <xdr:nvPicPr>
        <xdr:cNvPr id="2" name="Galvenes noformējums" descr="Okeānā peldoša kruīzu kuģa attēls" title="Ārkārtas izdevumu detalizētā informācija Artwork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1528763</xdr:colOff>
      <xdr:row>0</xdr:row>
      <xdr:rowOff>209543</xdr:rowOff>
    </xdr:from>
    <xdr:to>
      <xdr:col>5</xdr:col>
      <xdr:colOff>1012538</xdr:colOff>
      <xdr:row>0</xdr:row>
      <xdr:rowOff>1316434</xdr:rowOff>
    </xdr:to>
    <xdr:grpSp>
      <xdr:nvGrpSpPr>
        <xdr:cNvPr id="3" name="Ārkārtas izdevumi" descr="&quot;&quot;" title="Ārkārtas izdevumu detalizētā informācija"/>
        <xdr:cNvGrpSpPr/>
      </xdr:nvGrpSpPr>
      <xdr:grpSpPr>
        <a:xfrm>
          <a:off x="3881438" y="209543"/>
          <a:ext cx="2808000" cy="1106891"/>
          <a:chOff x="4086224" y="380993"/>
          <a:chExt cx="2924517" cy="1212955"/>
        </a:xfrm>
      </xdr:grpSpPr>
      <xdr:pic>
        <xdr:nvPicPr>
          <xdr:cNvPr id="4" name="Virsraksta noformējums" descr="&quot;&quot;" title="Ārkārtas izdevumu detalizētā informācija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4" y="380993"/>
            <a:ext cx="2924517" cy="1212955"/>
          </a:xfrm>
          <a:prstGeom prst="rect">
            <a:avLst/>
          </a:prstGeom>
        </xdr:spPr>
      </xdr:pic>
      <xdr:sp macro="" textlink="">
        <xdr:nvSpPr>
          <xdr:cNvPr id="5" name="virsraksts"/>
          <xdr:cNvSpPr txBox="1"/>
        </xdr:nvSpPr>
        <xdr:spPr>
          <a:xfrm>
            <a:off x="4122346" y="462162"/>
            <a:ext cx="2812036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en-US" sz="3500">
                <a:solidFill>
                  <a:srgbClr val="F49914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lv-LV" sz="3500">
              <a:solidFill>
                <a:srgbClr val="F49914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6" name="Apakšvirsraksts"/>
          <xdr:cNvSpPr txBox="1"/>
        </xdr:nvSpPr>
        <xdr:spPr>
          <a:xfrm>
            <a:off x="4929478" y="963851"/>
            <a:ext cx="938337" cy="3413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zh-CN" sz="1400" smtClean="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6</xdr:col>
      <xdr:colOff>933449</xdr:colOff>
      <xdr:row>0</xdr:row>
      <xdr:rowOff>361951</xdr:rowOff>
    </xdr:from>
    <xdr:to>
      <xdr:col>6</xdr:col>
      <xdr:colOff>1885949</xdr:colOff>
      <xdr:row>0</xdr:row>
      <xdr:rowOff>846365</xdr:rowOff>
    </xdr:to>
    <xdr:grpSp>
      <xdr:nvGrpSpPr>
        <xdr:cNvPr id="7" name="Sākums" descr="&quot;&quot;" title="Poga Sākums">
          <a:hlinkClick xmlns:r="http://schemas.openxmlformats.org/officeDocument/2006/relationships" r:id="rId3" tooltip="Noklikšķiniet, lai atgrieztos sākuma lapā"/>
        </xdr:cNvPr>
        <xdr:cNvGrpSpPr/>
      </xdr:nvGrpSpPr>
      <xdr:grpSpPr>
        <a:xfrm>
          <a:off x="8705849" y="361951"/>
          <a:ext cx="952500" cy="484414"/>
          <a:chOff x="9086850" y="466726"/>
          <a:chExt cx="952500" cy="484414"/>
        </a:xfrm>
      </xdr:grpSpPr>
      <xdr:pic>
        <xdr:nvPicPr>
          <xdr:cNvPr id="8" name="Attēls 7" descr="Noklikšķiniet, lai atgrieztos sākuma lapā" title="Poga Sākums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9" name="Tekstlodziņš 8"/>
          <xdr:cNvSpPr txBox="1"/>
        </xdr:nvSpPr>
        <xdr:spPr>
          <a:xfrm>
            <a:off x="9105901" y="523875"/>
            <a:ext cx="930775" cy="3906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marL="0" indent="0" algn="ctr"/>
            <a:r>
              <a:rPr lang="en-US" altLang="zh-CN" sz="2500" smtClean="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Sākums</a:t>
            </a:r>
            <a:endParaRPr lang="en-US" sz="2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</xdr:col>
      <xdr:colOff>371475</xdr:colOff>
      <xdr:row>12</xdr:row>
      <xdr:rowOff>95250</xdr:rowOff>
    </xdr:from>
    <xdr:to>
      <xdr:col>2</xdr:col>
      <xdr:colOff>285722</xdr:colOff>
      <xdr:row>16</xdr:row>
      <xdr:rowOff>45709</xdr:rowOff>
    </xdr:to>
    <xdr:grpSp>
      <xdr:nvGrpSpPr>
        <xdr:cNvPr id="10" name="Grupa 9" descr="&quot;&quot;" title="Personiskās informācijas poga">
          <a:hlinkClick xmlns:r="http://schemas.openxmlformats.org/officeDocument/2006/relationships" r:id="rId5" tooltip="Noklikšķiniet, lai skatītu personisku informāciju"/>
        </xdr:cNvPr>
        <xdr:cNvGrpSpPr/>
      </xdr:nvGrpSpPr>
      <xdr:grpSpPr>
        <a:xfrm>
          <a:off x="981075" y="4829175"/>
          <a:ext cx="1657322" cy="598159"/>
          <a:chOff x="904875" y="2057400"/>
          <a:chExt cx="1447772" cy="598159"/>
        </a:xfrm>
      </xdr:grpSpPr>
      <xdr:pic>
        <xdr:nvPicPr>
          <xdr:cNvPr id="11" name="Attēls 10" descr="&quot;&quot;" title="Personiskās informācijas poga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Tekstlodziņš 11"/>
          <xdr:cNvSpPr txBox="1"/>
        </xdr:nvSpPr>
        <xdr:spPr>
          <a:xfrm>
            <a:off x="914386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Personisks</a:t>
            </a:r>
            <a:endParaRPr lang="lv-LV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13" name="Tekstlodziņš 12"/>
          <xdr:cNvSpPr txBox="1"/>
        </xdr:nvSpPr>
        <xdr:spPr>
          <a:xfrm>
            <a:off x="923911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450990</xdr:colOff>
      <xdr:row>12</xdr:row>
      <xdr:rowOff>95250</xdr:rowOff>
    </xdr:from>
    <xdr:to>
      <xdr:col>2</xdr:col>
      <xdr:colOff>1902572</xdr:colOff>
      <xdr:row>16</xdr:row>
      <xdr:rowOff>45709</xdr:rowOff>
    </xdr:to>
    <xdr:grpSp>
      <xdr:nvGrpSpPr>
        <xdr:cNvPr id="14" name="Grupa 13" descr="&quot;&quot;" title="Ceļojuma detalizētās informācijas poga">
          <a:hlinkClick xmlns:r="http://schemas.openxmlformats.org/officeDocument/2006/relationships" r:id="rId7" tooltip="Noklikšķiniet, lai skatītu detalizētu informāciju par ceļojumu"/>
        </xdr:cNvPr>
        <xdr:cNvGrpSpPr/>
      </xdr:nvGrpSpPr>
      <xdr:grpSpPr>
        <a:xfrm>
          <a:off x="2803665" y="4829175"/>
          <a:ext cx="1451582" cy="598159"/>
          <a:chOff x="2493150" y="2035950"/>
          <a:chExt cx="1451582" cy="598159"/>
        </a:xfrm>
      </xdr:grpSpPr>
      <xdr:pic>
        <xdr:nvPicPr>
          <xdr:cNvPr id="15" name="Attēls 14" descr="&quot;&quot;" title="Ceļojuma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Tekstlodziņš 15"/>
          <xdr:cNvSpPr txBox="1"/>
        </xdr:nvSpPr>
        <xdr:spPr>
          <a:xfrm>
            <a:off x="250506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lv-LV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Ceļošana</a:t>
            </a:r>
          </a:p>
        </xdr:txBody>
      </xdr:sp>
      <xdr:sp macro="" textlink="">
        <xdr:nvSpPr>
          <xdr:cNvPr id="17" name="Tekstlodziņš 16"/>
          <xdr:cNvSpPr txBox="1"/>
        </xdr:nvSpPr>
        <xdr:spPr>
          <a:xfrm>
            <a:off x="251458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</xdr:col>
      <xdr:colOff>1991626</xdr:colOff>
      <xdr:row>12</xdr:row>
      <xdr:rowOff>95249</xdr:rowOff>
    </xdr:from>
    <xdr:to>
      <xdr:col>5</xdr:col>
      <xdr:colOff>287401</xdr:colOff>
      <xdr:row>16</xdr:row>
      <xdr:rowOff>72245</xdr:rowOff>
    </xdr:to>
    <xdr:grpSp>
      <xdr:nvGrpSpPr>
        <xdr:cNvPr id="18" name="Grupa 17" descr="&quot;&quot;" title="Viesnīcas un aktivitāšu detalizētās informācijas poga">
          <a:hlinkClick xmlns:r="http://schemas.openxmlformats.org/officeDocument/2006/relationships" r:id="rId9" tooltip="Noklikšķiniet, lai skatītu detalizētu informāciju par viesnīcām un aktivitātēm"/>
        </xdr:cNvPr>
        <xdr:cNvGrpSpPr/>
      </xdr:nvGrpSpPr>
      <xdr:grpSpPr>
        <a:xfrm>
          <a:off x="4344301" y="4829174"/>
          <a:ext cx="1620000" cy="624696"/>
          <a:chOff x="4036179" y="2033549"/>
          <a:chExt cx="1620000" cy="624696"/>
        </a:xfrm>
      </xdr:grpSpPr>
      <xdr:pic>
        <xdr:nvPicPr>
          <xdr:cNvPr id="19" name="Attēls 18" descr="&quot;&quot;" title="Viesnīcas un aktivitāš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49"/>
            <a:ext cx="1512000" cy="624696"/>
          </a:xfrm>
          <a:prstGeom prst="rect">
            <a:avLst/>
          </a:prstGeom>
        </xdr:spPr>
      </xdr:pic>
      <xdr:sp macro="" textlink="">
        <xdr:nvSpPr>
          <xdr:cNvPr id="20" name="Tekstlodziņš 19"/>
          <xdr:cNvSpPr txBox="1"/>
        </xdr:nvSpPr>
        <xdr:spPr>
          <a:xfrm>
            <a:off x="4036179" y="2133600"/>
            <a:ext cx="162000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Viesnīcas un aktivitātes</a:t>
            </a:r>
            <a:endParaRPr lang="lv-LV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1" name="Tekstlodziņš 20"/>
          <xdr:cNvSpPr txBox="1"/>
        </xdr:nvSpPr>
        <xdr:spPr>
          <a:xfrm>
            <a:off x="4131429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356655</xdr:colOff>
      <xdr:row>12</xdr:row>
      <xdr:rowOff>95250</xdr:rowOff>
    </xdr:from>
    <xdr:to>
      <xdr:col>5</xdr:col>
      <xdr:colOff>1796807</xdr:colOff>
      <xdr:row>16</xdr:row>
      <xdr:rowOff>45709</xdr:rowOff>
    </xdr:to>
    <xdr:grpSp>
      <xdr:nvGrpSpPr>
        <xdr:cNvPr id="22" name="Grupa 21" descr="&quot;&quot;" title="Automašīnas nomas poga">
          <a:hlinkClick xmlns:r="http://schemas.openxmlformats.org/officeDocument/2006/relationships" r:id="rId11" tooltip="Noklikšķiniet, lai skatītu informāciju par automašīnu nomu"/>
        </xdr:cNvPr>
        <xdr:cNvGrpSpPr/>
      </xdr:nvGrpSpPr>
      <xdr:grpSpPr>
        <a:xfrm>
          <a:off x="6033555" y="4829175"/>
          <a:ext cx="1440152" cy="598159"/>
          <a:chOff x="5706630" y="2040675"/>
          <a:chExt cx="1440152" cy="598159"/>
        </a:xfrm>
      </xdr:grpSpPr>
      <xdr:pic>
        <xdr:nvPicPr>
          <xdr:cNvPr id="23" name="Attēls 22" descr="&quot;&quot;" title="Automašīnas nomas informācijas poga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Tekstlodziņš 23"/>
          <xdr:cNvSpPr txBox="1"/>
        </xdr:nvSpPr>
        <xdr:spPr>
          <a:xfrm>
            <a:off x="5712331" y="2133600"/>
            <a:ext cx="1428750" cy="27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Automašīnas noma</a:t>
            </a:r>
            <a:endParaRPr lang="lv-LV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5" name="Tekstlodziņš 24"/>
          <xdr:cNvSpPr txBox="1"/>
        </xdr:nvSpPr>
        <xdr:spPr>
          <a:xfrm>
            <a:off x="572185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Informācija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5</xdr:col>
      <xdr:colOff>1923975</xdr:colOff>
      <xdr:row>12</xdr:row>
      <xdr:rowOff>95250</xdr:rowOff>
    </xdr:from>
    <xdr:to>
      <xdr:col>6</xdr:col>
      <xdr:colOff>1276247</xdr:colOff>
      <xdr:row>16</xdr:row>
      <xdr:rowOff>49518</xdr:rowOff>
    </xdr:to>
    <xdr:grpSp>
      <xdr:nvGrpSpPr>
        <xdr:cNvPr id="26" name="Grupa 25" descr="&quot;&quot;" title="Ārkārtas izdevumu detalizētās informācijas poga"/>
        <xdr:cNvGrpSpPr/>
      </xdr:nvGrpSpPr>
      <xdr:grpSpPr>
        <a:xfrm>
          <a:off x="7600875" y="4829175"/>
          <a:ext cx="1447772" cy="601968"/>
          <a:chOff x="7458000" y="2028750"/>
          <a:chExt cx="1447772" cy="601968"/>
        </a:xfrm>
      </xdr:grpSpPr>
      <xdr:pic>
        <xdr:nvPicPr>
          <xdr:cNvPr id="27" name="Attēls 26" descr="&quot;&quot;" title="Ārkārtas izdevumu detalizētās informācijas poga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Tekstlodziņš 27"/>
          <xdr:cNvSpPr txBox="1"/>
        </xdr:nvSpPr>
        <xdr:spPr>
          <a:xfrm>
            <a:off x="7467511" y="2133599"/>
            <a:ext cx="142875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sz="1500">
                <a:solidFill>
                  <a:schemeClr val="bg1"/>
                </a:solidFill>
                <a:latin typeface="Mistral" panose="03090702030407020403" pitchFamily="66" charset="0"/>
                <a:ea typeface="+mn-ea"/>
                <a:cs typeface="+mn-cs"/>
              </a:rPr>
              <a:t>Ārkārtas izdevumi</a:t>
            </a:r>
            <a:endParaRPr lang="lv-LV" sz="1500">
              <a:solidFill>
                <a:schemeClr val="bg1"/>
              </a:solidFill>
              <a:latin typeface="Mistral" panose="03090702030407020403" pitchFamily="66" charset="0"/>
              <a:ea typeface="+mn-ea"/>
              <a:cs typeface="+mn-cs"/>
            </a:endParaRPr>
          </a:p>
        </xdr:txBody>
      </xdr:sp>
      <xdr:sp macro="" textlink="">
        <xdr:nvSpPr>
          <xdr:cNvPr id="29" name="Tekstlodziņš 28"/>
          <xdr:cNvSpPr txBox="1"/>
        </xdr:nvSpPr>
        <xdr:spPr>
          <a:xfrm>
            <a:off x="7477036" y="24032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indent="0" algn="ctr"/>
            <a:r>
              <a:rPr lang="en-US" altLang="zh-CN" sz="1100" smtClean="0">
                <a:solidFill>
                  <a:schemeClr val="bg1"/>
                </a:solidFill>
                <a:latin typeface="Corbel" pitchFamily="34" charset="0"/>
                <a:ea typeface="+mn-ea"/>
                <a:cs typeface="+mn-cs"/>
              </a:rPr>
              <a:t>Detalizēti</a:t>
            </a:r>
            <a:endParaRPr lang="en-US" sz="1100">
              <a:solidFill>
                <a:schemeClr val="bg1"/>
              </a:solidFill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workbookViewId="0">
      <selection activeCell="AB76" sqref="AB76"/>
    </sheetView>
  </sheetViews>
  <sheetFormatPr defaultRowHeight="12.75" x14ac:dyDescent="0.2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/>
    </row>
    <row r="28" spans="1:26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/>
    </row>
    <row r="29" spans="1:26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/>
    </row>
    <row r="30" spans="1:26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/>
    </row>
    <row r="31" spans="1:26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/>
    </row>
    <row r="32" spans="1:26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/>
    </row>
    <row r="33" spans="1:26" ht="12.75" customHeight="1" x14ac:dyDescent="0.2">
      <c r="A33" s="17"/>
      <c r="B33" s="63">
        <f>Personiskais_ieraksts/Personiskais_skaits</f>
        <v>1</v>
      </c>
      <c r="C33" s="64"/>
      <c r="D33" s="65"/>
      <c r="E33" s="18"/>
      <c r="F33" s="17"/>
      <c r="G33" s="63">
        <f ca="1">Ceļojuma_ieraksts/Ceļojuma_skaits</f>
        <v>0.65</v>
      </c>
      <c r="H33" s="64"/>
      <c r="I33" s="65"/>
      <c r="J33" s="17"/>
      <c r="K33" s="17"/>
      <c r="L33" s="60">
        <f ca="1">Viesnīcas_ieraksts/Viesnīcas_skaits</f>
        <v>0.53846153846153844</v>
      </c>
      <c r="M33" s="61"/>
      <c r="N33" s="62"/>
      <c r="O33" s="17"/>
      <c r="P33" s="17"/>
      <c r="Q33" s="63">
        <f ca="1">IF('Automašīnas noma'!D4="Jā",Automašīnas_nomas_ieraksts/Automašīnas_nomas_skaits,1)</f>
        <v>0.2857142857142857</v>
      </c>
      <c r="R33" s="64"/>
      <c r="S33" s="65"/>
      <c r="T33" s="19"/>
      <c r="U33" s="17"/>
      <c r="V33" s="60">
        <f ca="1">Ārkārtas_izdevumu_ieraksts/Ārkārtas_izdevumu_skaits</f>
        <v>0.625</v>
      </c>
      <c r="W33" s="61"/>
      <c r="X33" s="62"/>
      <c r="Y33" s="17"/>
      <c r="Z33"/>
    </row>
    <row r="34" spans="1:26" ht="21" customHeight="1" x14ac:dyDescent="0.2">
      <c r="A34" s="17"/>
      <c r="B34" s="66" t="str">
        <f>TEXT(B33,"0% ""Pabeigts""")</f>
        <v>100% Pabeigts</v>
      </c>
      <c r="C34" s="66"/>
      <c r="D34" s="66"/>
      <c r="E34" s="20"/>
      <c r="F34" s="21"/>
      <c r="G34" s="59" t="str">
        <f ca="1">TEXT(G33,"0% ""Pabeigts""")</f>
        <v>65% Pabeigts</v>
      </c>
      <c r="H34" s="59"/>
      <c r="I34" s="59"/>
      <c r="J34" s="21"/>
      <c r="K34" s="21"/>
      <c r="L34" s="59" t="str">
        <f ca="1">TEXT(L33,"0% ""Pabeigts""")</f>
        <v>54% Pabeigts</v>
      </c>
      <c r="M34" s="59"/>
      <c r="N34" s="59"/>
      <c r="O34" s="21"/>
      <c r="P34" s="21"/>
      <c r="Q34" s="59" t="str">
        <f ca="1">TEXT(Q33,"0% ""Pabeigts""")</f>
        <v>29% Pabeigts</v>
      </c>
      <c r="R34" s="59"/>
      <c r="S34" s="59"/>
      <c r="T34" s="21"/>
      <c r="U34" s="21"/>
      <c r="V34" s="59" t="str">
        <f ca="1">TEXT(V33,"0% ""Pabeigts""")</f>
        <v>63% Pabeigts</v>
      </c>
      <c r="W34" s="59"/>
      <c r="X34" s="59"/>
      <c r="Y34" s="17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workbookViewId="0"/>
  </sheetViews>
  <sheetFormatPr defaultRowHeight="12.75" x14ac:dyDescent="0.2"/>
  <cols>
    <col min="1" max="1" width="15.42578125" style="1" customWidth="1"/>
    <col min="2" max="2" width="42.85546875" style="1" customWidth="1"/>
    <col min="3" max="3" width="15.7109375" style="1" customWidth="1"/>
    <col min="4" max="4" width="26" style="1" customWidth="1"/>
    <col min="5" max="5" width="33" style="1" customWidth="1"/>
    <col min="6" max="16384" width="9.140625" style="1"/>
  </cols>
  <sheetData>
    <row r="1" spans="1:5" ht="179.25" customHeight="1" x14ac:dyDescent="0.35">
      <c r="A1" s="13"/>
      <c r="B1" s="13"/>
      <c r="C1" s="13"/>
    </row>
    <row r="3" spans="1:5" ht="36" customHeight="1" x14ac:dyDescent="0.2">
      <c r="A3" s="11" t="str">
        <f>IF(COUNTA(B4:B8)&lt;1,"*","")</f>
        <v/>
      </c>
      <c r="B3" s="55" t="s">
        <v>62</v>
      </c>
      <c r="C3" s="49" t="str">
        <f>IF(E3="",1,"")</f>
        <v/>
      </c>
      <c r="D3" s="55" t="s">
        <v>63</v>
      </c>
      <c r="E3" s="46" t="s">
        <v>66</v>
      </c>
    </row>
    <row r="4" spans="1:5" ht="18" customHeight="1" x14ac:dyDescent="0.25">
      <c r="A4" s="4"/>
      <c r="B4" s="28" t="s">
        <v>52</v>
      </c>
      <c r="C4" s="30"/>
      <c r="E4" s="22"/>
    </row>
    <row r="5" spans="1:5" ht="18" customHeight="1" x14ac:dyDescent="0.2">
      <c r="A5" s="4"/>
      <c r="B5" s="23" t="s">
        <v>53</v>
      </c>
      <c r="C5" s="71" t="str">
        <f>IF(E5="",1,"")</f>
        <v/>
      </c>
      <c r="D5" s="68" t="s">
        <v>64</v>
      </c>
      <c r="E5" s="69">
        <v>3455550123</v>
      </c>
    </row>
    <row r="6" spans="1:5" ht="18" customHeight="1" x14ac:dyDescent="0.2">
      <c r="A6" s="4"/>
      <c r="B6" s="23" t="s">
        <v>54</v>
      </c>
      <c r="C6" s="71"/>
      <c r="D6" s="68"/>
      <c r="E6" s="70"/>
    </row>
    <row r="7" spans="1:5" ht="18" customHeight="1" x14ac:dyDescent="0.2">
      <c r="A7" s="4"/>
      <c r="B7" s="23"/>
      <c r="E7" s="22"/>
    </row>
    <row r="8" spans="1:5" ht="18" customHeight="1" x14ac:dyDescent="0.2">
      <c r="A8" s="4"/>
      <c r="B8" s="23"/>
      <c r="C8" s="72" t="str">
        <f>IF((E8=0)+(E8=""),1,"")</f>
        <v/>
      </c>
      <c r="D8" s="68" t="s">
        <v>65</v>
      </c>
      <c r="E8" s="69">
        <v>3455550124</v>
      </c>
    </row>
    <row r="9" spans="1:5" ht="18" customHeight="1" x14ac:dyDescent="0.2">
      <c r="B9" s="26"/>
      <c r="C9" s="72"/>
      <c r="D9" s="68"/>
      <c r="E9" s="70"/>
    </row>
    <row r="10" spans="1:5" ht="18" customHeight="1" x14ac:dyDescent="0.2">
      <c r="B10" s="8"/>
      <c r="C10" s="6"/>
      <c r="D10"/>
      <c r="E10" s="9"/>
    </row>
    <row r="11" spans="1:5" ht="18" customHeight="1" x14ac:dyDescent="0.2">
      <c r="A11" s="5">
        <f>Personiskais_ieraksts</f>
        <v>3</v>
      </c>
      <c r="B11" s="22" t="str">
        <f>IF(A11&lt;&gt;Personiskais_skaits,"Trūkst svarīgas detalizētās informācijas","Svarīga detalizēta informācija pabeigta")</f>
        <v>Svarīga detalizēta informācija pabeigta</v>
      </c>
    </row>
    <row r="18" spans="2:5" x14ac:dyDescent="0.2">
      <c r="B18" s="67"/>
      <c r="C18" s="67"/>
      <c r="D18" s="67"/>
      <c r="E18" s="67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Personiskais_skaits</xm:f>
              </x14:cfvo>
              <x14:cfvo type="formula">
                <xm:f>Personiskais_skaits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workbookViewId="0"/>
  </sheetViews>
  <sheetFormatPr defaultRowHeight="12.75" x14ac:dyDescent="0.2"/>
  <cols>
    <col min="1" max="1" width="13.85546875" style="1" customWidth="1"/>
    <col min="2" max="2" width="28" style="1" customWidth="1"/>
    <col min="3" max="3" width="31.140625" style="1" customWidth="1"/>
    <col min="4" max="4" width="11" style="1" customWidth="1"/>
    <col min="5" max="5" width="28.28515625" style="1" customWidth="1"/>
    <col min="6" max="6" width="31.28515625" style="1" customWidth="1"/>
    <col min="7" max="7" width="13.85546875" style="1" customWidth="1"/>
    <col min="8" max="8" width="8" style="1" customWidth="1"/>
    <col min="9" max="16384" width="9.140625" style="1"/>
  </cols>
  <sheetData>
    <row r="1" spans="1:6" ht="133.5" customHeight="1" x14ac:dyDescent="0.35">
      <c r="A1" s="13"/>
      <c r="B1" s="13"/>
    </row>
    <row r="2" spans="1:6" customFormat="1" x14ac:dyDescent="0.2">
      <c r="A2" s="1"/>
      <c r="B2" s="1"/>
    </row>
    <row r="3" spans="1:6" ht="36" customHeight="1" x14ac:dyDescent="0.2">
      <c r="B3" s="55" t="s">
        <v>13</v>
      </c>
      <c r="C3" s="16"/>
      <c r="E3" s="55" t="s">
        <v>14</v>
      </c>
      <c r="F3" s="16"/>
    </row>
    <row r="4" spans="1:6" ht="18" customHeight="1" x14ac:dyDescent="0.2">
      <c r="A4" s="49" t="str">
        <f ca="1">IF(C4="",1,"")</f>
        <v/>
      </c>
      <c r="B4" s="28" t="s">
        <v>0</v>
      </c>
      <c r="C4" s="52">
        <f ca="1">TODAY()+45</f>
        <v>41335</v>
      </c>
      <c r="D4" s="49" t="str">
        <f t="shared" ref="D4:D11" ca="1" si="0">IF(F4="",1,"")</f>
        <v/>
      </c>
      <c r="E4" s="28" t="s">
        <v>0</v>
      </c>
      <c r="F4" s="52">
        <f ca="1">TODAY()+51</f>
        <v>41341</v>
      </c>
    </row>
    <row r="5" spans="1:6" ht="18" customHeight="1" x14ac:dyDescent="0.2">
      <c r="A5" s="49" t="str">
        <f>IF(C5="",1,"")</f>
        <v/>
      </c>
      <c r="B5" s="23" t="s">
        <v>1</v>
      </c>
      <c r="C5" s="24" t="s">
        <v>57</v>
      </c>
      <c r="D5" s="49" t="str">
        <f t="shared" si="0"/>
        <v/>
      </c>
      <c r="E5" s="23" t="s">
        <v>1</v>
      </c>
      <c r="F5" s="24" t="s">
        <v>57</v>
      </c>
    </row>
    <row r="6" spans="1:6" ht="18" customHeight="1" x14ac:dyDescent="0.2">
      <c r="A6" s="49" t="str">
        <f>IF(C6="",1,"")</f>
        <v/>
      </c>
      <c r="B6" s="23" t="s">
        <v>2</v>
      </c>
      <c r="C6" s="24" t="s">
        <v>15</v>
      </c>
      <c r="D6" s="49">
        <f t="shared" si="0"/>
        <v>1</v>
      </c>
      <c r="E6" s="23" t="s">
        <v>2</v>
      </c>
      <c r="F6" s="24"/>
    </row>
    <row r="7" spans="1:6" ht="18" customHeight="1" x14ac:dyDescent="0.2">
      <c r="A7" s="49" t="str">
        <f>IF(C7="",1,"")</f>
        <v/>
      </c>
      <c r="B7" s="23" t="s">
        <v>3</v>
      </c>
      <c r="C7" s="24" t="s">
        <v>17</v>
      </c>
      <c r="D7" s="49" t="str">
        <f t="shared" si="0"/>
        <v/>
      </c>
      <c r="E7" s="23" t="s">
        <v>3</v>
      </c>
      <c r="F7" s="24" t="s">
        <v>16</v>
      </c>
    </row>
    <row r="8" spans="1:6" ht="18" customHeight="1" x14ac:dyDescent="0.2">
      <c r="A8" s="49" t="str">
        <f>IF(C8="",1,"")</f>
        <v/>
      </c>
      <c r="B8" s="23" t="s">
        <v>4</v>
      </c>
      <c r="C8" s="25">
        <v>0.52083333333333337</v>
      </c>
      <c r="D8" s="49">
        <f t="shared" si="0"/>
        <v>1</v>
      </c>
      <c r="E8" s="23" t="s">
        <v>4</v>
      </c>
      <c r="F8" s="25"/>
    </row>
    <row r="9" spans="1:6" ht="18" customHeight="1" x14ac:dyDescent="0.2">
      <c r="A9" s="49"/>
      <c r="B9" s="23" t="s">
        <v>5</v>
      </c>
      <c r="C9" s="24"/>
      <c r="D9" s="49">
        <f t="shared" si="0"/>
        <v>1</v>
      </c>
      <c r="E9" s="23" t="s">
        <v>5</v>
      </c>
      <c r="F9" s="24"/>
    </row>
    <row r="10" spans="1:6" ht="18" customHeight="1" x14ac:dyDescent="0.2">
      <c r="A10" s="49" t="str">
        <f>IF(C10="",1,"")</f>
        <v/>
      </c>
      <c r="B10" s="23" t="s">
        <v>6</v>
      </c>
      <c r="C10" s="24" t="s">
        <v>16</v>
      </c>
      <c r="D10" s="49">
        <f t="shared" si="0"/>
        <v>1</v>
      </c>
      <c r="E10" s="23" t="s">
        <v>6</v>
      </c>
      <c r="F10" s="24"/>
    </row>
    <row r="11" spans="1:6" ht="18" customHeight="1" x14ac:dyDescent="0.2">
      <c r="A11" s="49" t="str">
        <f>IF(C11="",1,"")</f>
        <v/>
      </c>
      <c r="B11" s="23" t="s">
        <v>7</v>
      </c>
      <c r="C11" s="25">
        <v>0.52222222222222225</v>
      </c>
      <c r="D11" s="49">
        <f t="shared" si="0"/>
        <v>1</v>
      </c>
      <c r="E11" s="23" t="s">
        <v>7</v>
      </c>
      <c r="F11" s="25"/>
    </row>
    <row r="12" spans="1:6" ht="18" customHeight="1" x14ac:dyDescent="0.2">
      <c r="A12" s="49"/>
      <c r="B12" s="23" t="s">
        <v>8</v>
      </c>
      <c r="C12" s="24" t="s">
        <v>58</v>
      </c>
      <c r="D12" s="49"/>
      <c r="E12" s="23" t="s">
        <v>8</v>
      </c>
      <c r="F12" s="24"/>
    </row>
    <row r="13" spans="1:6" ht="18" customHeight="1" x14ac:dyDescent="0.2">
      <c r="A13" s="49" t="str">
        <f>IF(C13="",1,"")</f>
        <v/>
      </c>
      <c r="B13" s="23" t="s">
        <v>9</v>
      </c>
      <c r="C13" s="24" t="s">
        <v>59</v>
      </c>
      <c r="D13" s="49">
        <f>IF(F13="",1,"")</f>
        <v>1</v>
      </c>
      <c r="E13" s="23" t="s">
        <v>9</v>
      </c>
      <c r="F13" s="24"/>
    </row>
    <row r="14" spans="1:6" ht="18" customHeight="1" x14ac:dyDescent="0.2">
      <c r="A14" s="49" t="str">
        <f>IF(C14="",1,"")</f>
        <v/>
      </c>
      <c r="B14" s="23" t="s">
        <v>10</v>
      </c>
      <c r="C14" s="24" t="s">
        <v>18</v>
      </c>
      <c r="D14" s="49">
        <f>IF(F14="",1,"")</f>
        <v>1</v>
      </c>
      <c r="E14" s="23" t="s">
        <v>10</v>
      </c>
      <c r="F14" s="24"/>
    </row>
    <row r="15" spans="1:6" ht="18" customHeight="1" x14ac:dyDescent="0.2">
      <c r="A15" s="49" t="str">
        <f>IF(C15="",1,"")</f>
        <v/>
      </c>
      <c r="B15" s="23" t="s">
        <v>11</v>
      </c>
      <c r="C15" s="24" t="s">
        <v>55</v>
      </c>
      <c r="D15" s="49"/>
      <c r="E15" s="23" t="s">
        <v>11</v>
      </c>
      <c r="F15" s="24"/>
    </row>
    <row r="16" spans="1:6" ht="18" customHeight="1" x14ac:dyDescent="0.2">
      <c r="A16" s="49"/>
      <c r="B16" s="26" t="s">
        <v>12</v>
      </c>
      <c r="C16" s="27">
        <v>1235550234</v>
      </c>
      <c r="D16" s="49"/>
      <c r="E16" s="26" t="s">
        <v>12</v>
      </c>
      <c r="F16" s="27">
        <v>1235550234</v>
      </c>
    </row>
    <row r="17" spans="1:6" ht="18" customHeight="1" x14ac:dyDescent="0.2"/>
    <row r="18" spans="1:6" ht="18" customHeight="1" x14ac:dyDescent="0.2">
      <c r="A18" s="5">
        <f ca="1">Ceļojuma_ieraksts</f>
        <v>13</v>
      </c>
      <c r="B18" s="22" t="str">
        <f ca="1">IF(A18&lt;&gt;Ceļojuma_skaits,"Trūkst svarīgas detalizētās informācijas","Svarīga detalizēta informācija pabeigta")</f>
        <v>Trūkst svarīgas detalizētās informācijas</v>
      </c>
    </row>
    <row r="24" spans="1:6" x14ac:dyDescent="0.2">
      <c r="B24" s="67"/>
      <c r="C24" s="67"/>
      <c r="D24" s="67"/>
      <c r="E24" s="67"/>
      <c r="F24" s="67"/>
    </row>
  </sheetData>
  <mergeCells count="1">
    <mergeCell ref="B24:F24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Ceļojuma_skaits</xm:f>
              </x14:cfvo>
              <x14:cfvo type="formula">
                <xm:f>Ceļojuma_skaits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workbookViewId="0"/>
  </sheetViews>
  <sheetFormatPr defaultRowHeight="12.75" x14ac:dyDescent="0.2"/>
  <cols>
    <col min="1" max="1" width="6.42578125" style="1" customWidth="1"/>
    <col min="2" max="2" width="25.140625" style="1" customWidth="1"/>
    <col min="3" max="3" width="34.42578125" style="1" customWidth="1"/>
    <col min="4" max="4" width="3.85546875" style="1" customWidth="1"/>
    <col min="5" max="5" width="2.42578125" style="1" customWidth="1"/>
    <col min="6" max="6" width="25.140625" style="1" customWidth="1"/>
    <col min="7" max="7" width="47.7109375" style="1" customWidth="1"/>
    <col min="8" max="8" width="5.7109375" style="1" customWidth="1"/>
    <col min="9" max="16384" width="9.140625" style="1"/>
  </cols>
  <sheetData>
    <row r="1" spans="1:7" ht="133.5" customHeight="1" x14ac:dyDescent="0.35">
      <c r="A1" s="13"/>
      <c r="B1" s="13"/>
      <c r="C1" s="13"/>
    </row>
    <row r="2" spans="1:7" s="2" customFormat="1" x14ac:dyDescent="0.2">
      <c r="C2" s="3"/>
    </row>
    <row r="3" spans="1:7" ht="36" customHeight="1" x14ac:dyDescent="0.2">
      <c r="B3" s="55" t="s">
        <v>31</v>
      </c>
      <c r="C3" s="16"/>
      <c r="F3" s="55" t="s">
        <v>46</v>
      </c>
      <c r="G3" s="16"/>
    </row>
    <row r="4" spans="1:7" ht="18" customHeight="1" x14ac:dyDescent="0.2">
      <c r="A4" s="49" t="str">
        <f t="shared" ref="A4:A10" ca="1" si="0">IF(C4="",1,"")</f>
        <v/>
      </c>
      <c r="B4" s="28" t="s">
        <v>19</v>
      </c>
      <c r="C4" s="52">
        <f ca="1">TODAY()+45</f>
        <v>41335</v>
      </c>
      <c r="E4" s="10"/>
      <c r="F4" s="40" t="s">
        <v>26</v>
      </c>
      <c r="G4" s="41" t="s">
        <v>30</v>
      </c>
    </row>
    <row r="5" spans="1:7" ht="18" customHeight="1" x14ac:dyDescent="0.2">
      <c r="A5" s="49" t="str">
        <f t="shared" si="0"/>
        <v/>
      </c>
      <c r="B5" s="23" t="s">
        <v>20</v>
      </c>
      <c r="C5" s="24" t="s">
        <v>47</v>
      </c>
      <c r="E5" s="49">
        <f>IF(AND($G$4&lt;&gt;"",G5=""),1,"")</f>
        <v>1</v>
      </c>
      <c r="F5" s="35" t="s">
        <v>27</v>
      </c>
      <c r="G5" s="36"/>
    </row>
    <row r="6" spans="1:7" ht="18" customHeight="1" x14ac:dyDescent="0.2">
      <c r="A6" s="49" t="str">
        <f t="shared" si="0"/>
        <v/>
      </c>
      <c r="B6" s="23" t="s">
        <v>21</v>
      </c>
      <c r="C6" s="24" t="s">
        <v>49</v>
      </c>
      <c r="E6" s="49">
        <f>IF(AND($G$4&lt;&gt;"",G6=""),1,"")</f>
        <v>1</v>
      </c>
      <c r="F6" s="23" t="s">
        <v>19</v>
      </c>
      <c r="G6" s="37"/>
    </row>
    <row r="7" spans="1:7" ht="18" customHeight="1" x14ac:dyDescent="0.2">
      <c r="A7" s="49" t="str">
        <f t="shared" si="0"/>
        <v/>
      </c>
      <c r="B7" s="23" t="s">
        <v>22</v>
      </c>
      <c r="C7" s="32" t="s">
        <v>16</v>
      </c>
      <c r="E7" s="49">
        <f>IF(AND($G$4&lt;&gt;"",G7=""),1,"")</f>
        <v>1</v>
      </c>
      <c r="F7" s="38" t="s">
        <v>25</v>
      </c>
      <c r="G7" s="39"/>
    </row>
    <row r="8" spans="1:7" ht="18" customHeight="1" x14ac:dyDescent="0.2">
      <c r="A8" s="49" t="str">
        <f t="shared" ca="1" si="0"/>
        <v/>
      </c>
      <c r="B8" s="23" t="s">
        <v>23</v>
      </c>
      <c r="C8" s="56">
        <f ca="1">TODAY()+45.5</f>
        <v>41335.5</v>
      </c>
      <c r="E8" s="50"/>
      <c r="F8" s="40" t="s">
        <v>28</v>
      </c>
      <c r="G8" s="41" t="s">
        <v>56</v>
      </c>
    </row>
    <row r="9" spans="1:7" ht="18" customHeight="1" x14ac:dyDescent="0.2">
      <c r="A9" s="49" t="str">
        <f t="shared" ca="1" si="0"/>
        <v/>
      </c>
      <c r="B9" s="23" t="s">
        <v>24</v>
      </c>
      <c r="C9" s="56">
        <f ca="1">TODAY()+50.5</f>
        <v>41340.5</v>
      </c>
      <c r="E9" s="49">
        <f>IF(AND($G$8&lt;&gt;"",G9=""),1,"")</f>
        <v>1</v>
      </c>
      <c r="F9" s="35" t="s">
        <v>27</v>
      </c>
      <c r="G9" s="36"/>
    </row>
    <row r="10" spans="1:7" ht="18" customHeight="1" x14ac:dyDescent="0.2">
      <c r="A10" s="49" t="str">
        <f t="shared" si="0"/>
        <v/>
      </c>
      <c r="B10" s="26" t="s">
        <v>25</v>
      </c>
      <c r="C10" s="34" t="s">
        <v>50</v>
      </c>
      <c r="E10" s="49">
        <f>IF(AND($G$8&lt;&gt;"",G10=""),1,"")</f>
        <v>1</v>
      </c>
      <c r="F10" s="23" t="s">
        <v>19</v>
      </c>
      <c r="G10" s="37"/>
    </row>
    <row r="11" spans="1:7" ht="18" customHeight="1" x14ac:dyDescent="0.2">
      <c r="E11" s="49">
        <f>IF(AND($G$8&lt;&gt;"",G11=""),1,"")</f>
        <v>1</v>
      </c>
      <c r="F11" s="38" t="s">
        <v>25</v>
      </c>
      <c r="G11" s="39"/>
    </row>
    <row r="12" spans="1:7" ht="18" customHeight="1" x14ac:dyDescent="0.2">
      <c r="A12" s="5">
        <f ca="1">Viesnīcas_ieraksts</f>
        <v>7</v>
      </c>
      <c r="B12" s="22" t="str">
        <f ca="1">IF(A12&lt;&gt;Viesnīcas_skaits,"Trūkst svarīgas detalizētās informācijas","Svarīga detalizēta informācija pabeigta")</f>
        <v>Trūkst svarīgas detalizētās informācijas</v>
      </c>
      <c r="E12" s="42"/>
      <c r="F12" s="40" t="s">
        <v>29</v>
      </c>
      <c r="G12" s="41"/>
    </row>
    <row r="13" spans="1:7" ht="18" customHeight="1" x14ac:dyDescent="0.2">
      <c r="E13" s="49" t="str">
        <f>IF(AND($G$12&lt;&gt;"",G13=""),1,"")</f>
        <v/>
      </c>
      <c r="F13" s="35" t="s">
        <v>27</v>
      </c>
      <c r="G13" s="36"/>
    </row>
    <row r="14" spans="1:7" ht="18" customHeight="1" x14ac:dyDescent="0.2">
      <c r="E14" s="49" t="str">
        <f>IF(AND($G$12&lt;&gt;"",G14=""),1,"")</f>
        <v/>
      </c>
      <c r="F14" s="23" t="s">
        <v>19</v>
      </c>
      <c r="G14" s="37"/>
    </row>
    <row r="15" spans="1:7" ht="18" customHeight="1" x14ac:dyDescent="0.2">
      <c r="E15" s="49" t="str">
        <f>IF(AND($G$12&lt;&gt;"",G15=""),1,"")</f>
        <v/>
      </c>
      <c r="F15" s="26" t="s">
        <v>25</v>
      </c>
      <c r="G15" s="34"/>
    </row>
    <row r="18" spans="1:7" x14ac:dyDescent="0.2">
      <c r="A18" s="2"/>
    </row>
    <row r="19" spans="1:7" x14ac:dyDescent="0.2">
      <c r="C19" s="14"/>
    </row>
    <row r="20" spans="1:7" x14ac:dyDescent="0.2">
      <c r="C20" s="15"/>
    </row>
    <row r="21" spans="1:7" x14ac:dyDescent="0.2">
      <c r="C21" s="15"/>
    </row>
    <row r="22" spans="1:7" x14ac:dyDescent="0.2">
      <c r="B22" s="67"/>
      <c r="C22" s="67"/>
      <c r="D22" s="67"/>
      <c r="E22" s="67"/>
      <c r="F22" s="67"/>
      <c r="G22" s="67"/>
    </row>
  </sheetData>
  <mergeCells count="1">
    <mergeCell ref="B22:G22"/>
  </mergeCells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Viesnīcas_skaits</xm:f>
              </x14:cfvo>
              <x14:cfvo type="formula">
                <xm:f>Viesnīcas_skaits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/>
  </sheetViews>
  <sheetFormatPr defaultRowHeight="12.75" x14ac:dyDescent="0.2"/>
  <cols>
    <col min="1" max="1" width="13.7109375" style="1" customWidth="1"/>
    <col min="2" max="2" width="6.28515625" style="1" customWidth="1"/>
    <col min="3" max="3" width="34.7109375" style="1" customWidth="1"/>
    <col min="4" max="4" width="61.7109375" style="1" customWidth="1"/>
    <col min="5" max="5" width="13.7109375" style="1" customWidth="1"/>
    <col min="6" max="6" width="6.28515625" style="1" customWidth="1"/>
    <col min="7" max="16384" width="9.140625" style="1"/>
  </cols>
  <sheetData>
    <row r="1" spans="2:4" ht="157.5" customHeight="1" x14ac:dyDescent="0.35">
      <c r="B1" s="13"/>
      <c r="C1" s="13"/>
      <c r="D1" s="13"/>
    </row>
    <row r="2" spans="2:4" customFormat="1" x14ac:dyDescent="0.2">
      <c r="B2" s="1"/>
      <c r="C2" s="1"/>
    </row>
    <row r="3" spans="2:4" ht="36" customHeight="1" x14ac:dyDescent="0.2">
      <c r="C3" s="54" t="s">
        <v>32</v>
      </c>
      <c r="D3" s="7"/>
    </row>
    <row r="4" spans="2:4" customFormat="1" ht="18" customHeight="1" x14ac:dyDescent="0.2">
      <c r="C4" s="40" t="s">
        <v>60</v>
      </c>
      <c r="D4" s="47" t="s">
        <v>61</v>
      </c>
    </row>
    <row r="5" spans="2:4" ht="18" customHeight="1" x14ac:dyDescent="0.2">
      <c r="B5" s="51" t="str">
        <f t="shared" ref="B5:B11" ca="1" si="0">IF(AND($D$4="Jā",D5=""),1,"")</f>
        <v/>
      </c>
      <c r="C5" s="35" t="s">
        <v>19</v>
      </c>
      <c r="D5" s="53">
        <f ca="1">TODAY()+45</f>
        <v>41335</v>
      </c>
    </row>
    <row r="6" spans="2:4" ht="18" customHeight="1" x14ac:dyDescent="0.2">
      <c r="B6" s="51">
        <f t="shared" si="0"/>
        <v>1</v>
      </c>
      <c r="C6" s="23" t="s">
        <v>33</v>
      </c>
      <c r="D6" s="24"/>
    </row>
    <row r="7" spans="2:4" ht="18" customHeight="1" x14ac:dyDescent="0.2">
      <c r="B7" s="51">
        <f t="shared" si="0"/>
        <v>1</v>
      </c>
      <c r="C7" s="23" t="s">
        <v>34</v>
      </c>
      <c r="D7" s="33"/>
    </row>
    <row r="8" spans="2:4" ht="18" customHeight="1" x14ac:dyDescent="0.2">
      <c r="B8" s="51">
        <f t="shared" si="0"/>
        <v>1</v>
      </c>
      <c r="C8" s="23" t="s">
        <v>35</v>
      </c>
      <c r="D8" s="33"/>
    </row>
    <row r="9" spans="2:4" ht="18" customHeight="1" x14ac:dyDescent="0.2">
      <c r="B9" s="51">
        <f t="shared" si="0"/>
        <v>1</v>
      </c>
      <c r="C9" s="23" t="s">
        <v>25</v>
      </c>
      <c r="D9" s="24"/>
    </row>
    <row r="10" spans="2:4" ht="18" customHeight="1" x14ac:dyDescent="0.2">
      <c r="B10" s="51" t="str">
        <f t="shared" si="0"/>
        <v/>
      </c>
      <c r="C10" s="23" t="s">
        <v>36</v>
      </c>
      <c r="D10" s="24" t="s">
        <v>48</v>
      </c>
    </row>
    <row r="11" spans="2:4" ht="18" customHeight="1" x14ac:dyDescent="0.2">
      <c r="B11" s="51">
        <f t="shared" si="0"/>
        <v>1</v>
      </c>
      <c r="C11" s="26" t="s">
        <v>37</v>
      </c>
      <c r="D11" s="27"/>
    </row>
    <row r="12" spans="2:4" ht="18" customHeight="1" x14ac:dyDescent="0.2"/>
    <row r="13" spans="2:4" ht="18" customHeight="1" x14ac:dyDescent="0.25">
      <c r="B13" s="5">
        <f ca="1">Automašīnas_nomas_ieraksts</f>
        <v>2</v>
      </c>
      <c r="C13" s="48" t="str">
        <f ca="1">IF(B13&lt;&gt;Automašīnas_nomas_skaits,"Trūkst svarīgas detalizētās informācijas","Svarīga detalizēta informācija pabeigta")</f>
        <v>Trūkst svarīgas detalizētās informācijas</v>
      </c>
    </row>
    <row r="19" spans="1:5" x14ac:dyDescent="0.2">
      <c r="A19" s="67"/>
      <c r="B19" s="67"/>
      <c r="C19" s="67"/>
      <c r="D19" s="67"/>
      <c r="E19" s="67"/>
    </row>
  </sheetData>
  <mergeCells count="1">
    <mergeCell ref="A19:E19"/>
  </mergeCells>
  <dataValidations count="1">
    <dataValidation type="list" allowBlank="1" showInputMessage="1" showErrorMessage="1" sqref="D4">
      <formula1>"Jā,Nē"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Automašīnas_nomas_skaits</xm:f>
              </x14:cfvo>
              <x14:cfvo type="formula">
                <xm:f>Automašīnas_nomas_skaits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workbookViewId="0"/>
  </sheetViews>
  <sheetFormatPr defaultRowHeight="12.75" x14ac:dyDescent="0.2"/>
  <cols>
    <col min="1" max="1" width="9.140625" style="1" customWidth="1"/>
    <col min="2" max="2" width="26.140625" style="1" customWidth="1"/>
    <col min="3" max="3" width="43.7109375" style="1" customWidth="1"/>
    <col min="4" max="4" width="3.5703125" style="1" customWidth="1"/>
    <col min="5" max="5" width="2.5703125" style="1" customWidth="1"/>
    <col min="6" max="6" width="31.42578125" style="1" customWidth="1"/>
    <col min="7" max="7" width="28.85546875" style="1" customWidth="1"/>
    <col min="8" max="16384" width="9.140625" style="1"/>
  </cols>
  <sheetData>
    <row r="1" spans="1:7" ht="167.25" customHeight="1" x14ac:dyDescent="0.35">
      <c r="A1" s="13"/>
      <c r="B1" s="13"/>
      <c r="C1" s="13"/>
    </row>
    <row r="2" spans="1:7" customFormat="1" x14ac:dyDescent="0.2">
      <c r="A2" s="1"/>
      <c r="B2" s="1"/>
    </row>
    <row r="3" spans="1:7" ht="36" customHeight="1" x14ac:dyDescent="0.2">
      <c r="B3" s="55" t="s">
        <v>43</v>
      </c>
      <c r="C3" s="7"/>
      <c r="F3" s="55" t="s">
        <v>44</v>
      </c>
      <c r="G3" s="7"/>
    </row>
    <row r="4" spans="1:7" ht="18" customHeight="1" x14ac:dyDescent="0.2">
      <c r="A4" s="51" t="str">
        <f t="shared" ref="A4:A9" si="0">IF(C4="",1,"")</f>
        <v/>
      </c>
      <c r="B4" s="28" t="s">
        <v>38</v>
      </c>
      <c r="C4" s="29" t="s">
        <v>51</v>
      </c>
      <c r="E4" s="78">
        <f>IF(G4="",1,"")</f>
        <v>1</v>
      </c>
      <c r="F4" s="79" t="s">
        <v>45</v>
      </c>
      <c r="G4" s="77"/>
    </row>
    <row r="5" spans="1:7" ht="18" customHeight="1" x14ac:dyDescent="0.2">
      <c r="A5" s="51" t="str">
        <f t="shared" si="0"/>
        <v/>
      </c>
      <c r="B5" s="43" t="s">
        <v>39</v>
      </c>
      <c r="C5" s="44">
        <v>1235550567</v>
      </c>
      <c r="E5" s="78"/>
      <c r="F5" s="80"/>
      <c r="G5" s="76"/>
    </row>
    <row r="6" spans="1:7" ht="18" customHeight="1" x14ac:dyDescent="0.2">
      <c r="A6" s="51" t="str">
        <f t="shared" si="0"/>
        <v/>
      </c>
      <c r="B6" s="43" t="s">
        <v>40</v>
      </c>
      <c r="C6" s="58">
        <v>5</v>
      </c>
      <c r="E6" s="78">
        <f>IF(G6="",1,"")</f>
        <v>1</v>
      </c>
      <c r="F6" s="80" t="s">
        <v>45</v>
      </c>
      <c r="G6" s="75"/>
    </row>
    <row r="7" spans="1:7" ht="18" customHeight="1" x14ac:dyDescent="0.2">
      <c r="A7" s="51" t="str">
        <f t="shared" si="0"/>
        <v/>
      </c>
      <c r="B7" s="43" t="s">
        <v>25</v>
      </c>
      <c r="C7" s="58">
        <v>5</v>
      </c>
      <c r="E7" s="78"/>
      <c r="F7" s="80"/>
      <c r="G7" s="76"/>
    </row>
    <row r="8" spans="1:7" ht="18" customHeight="1" x14ac:dyDescent="0.2">
      <c r="A8" s="51" t="str">
        <f t="shared" ca="1" si="0"/>
        <v/>
      </c>
      <c r="B8" s="43" t="s">
        <v>41</v>
      </c>
      <c r="C8" s="57">
        <f ca="1">TODAY()</f>
        <v>41290</v>
      </c>
      <c r="E8" s="11"/>
      <c r="F8" s="80" t="s">
        <v>45</v>
      </c>
      <c r="G8" s="73"/>
    </row>
    <row r="9" spans="1:7" ht="18" customHeight="1" x14ac:dyDescent="0.25">
      <c r="A9" s="51">
        <f t="shared" si="0"/>
        <v>1</v>
      </c>
      <c r="B9" s="45" t="s">
        <v>42</v>
      </c>
      <c r="C9" s="31"/>
      <c r="E9" s="12"/>
      <c r="F9" s="81"/>
      <c r="G9" s="74"/>
    </row>
    <row r="10" spans="1:7" ht="18" customHeight="1" x14ac:dyDescent="0.2"/>
    <row r="11" spans="1:7" ht="18" customHeight="1" x14ac:dyDescent="0.25">
      <c r="A11" s="5">
        <f ca="1">Ārkārtas_izdevumu_ieraksts</f>
        <v>5</v>
      </c>
      <c r="B11" s="48" t="str">
        <f ca="1">IF(A11&lt;&gt;Ārkārtas_izdevumu_skaits,"Trūkst svarīgas detalizētās informācijas","Svarīga detalizēta informācija pabeigta")</f>
        <v>Trūkst svarīgas detalizētās informācijas</v>
      </c>
    </row>
    <row r="17" spans="2:7" x14ac:dyDescent="0.2">
      <c r="B17" s="67"/>
      <c r="C17" s="67"/>
      <c r="D17" s="67"/>
      <c r="E17" s="67"/>
      <c r="F17" s="67"/>
      <c r="G17" s="67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Ārkārtas_izdevumu_skaits</xm:f>
              </x14:cfvo>
              <x14:cfvo type="formula">
                <xm:f>Ārkārtas_izdevumu_skaits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D3C4CE5673F73C45AB52850A0E51E49F040019DC828CB3D3D348B9D8CA497EBC10AA" ma:contentTypeVersion="54" ma:contentTypeDescription="Create a new document." ma:contentTypeScope="" ma:versionID="9d9bf9b0329aa174a3ab8a097052d3ce">
  <xsd:schema xmlns:xsd="http://www.w3.org/2001/XMLSchema" xmlns:xs="http://www.w3.org/2001/XMLSchema" xmlns:p="http://schemas.microsoft.com/office/2006/metadata/properties" xmlns:ns2="7bfde04f-d4bc-4268-81e4-bb697037e161" targetNamespace="http://schemas.microsoft.com/office/2006/metadata/properties" ma:root="true" ma:fieldsID="f62ca86716fe040865b931bda7e20825" ns2:_="">
    <xsd:import namespace="7bfde04f-d4bc-4268-81e4-bb697037e161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fde04f-d4bc-4268-81e4-bb697037e161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d90433b1-bddd-4618-95a2-3d0cae6d6bd3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460EEFEB-DF9A-4665-A789-F4AC8F0B1A0F}" ma:internalName="CSXSubmissionMarket" ma:readOnly="false" ma:showField="MarketName" ma:web="7bfde04f-d4bc-4268-81e4-bb697037e161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9cc84f6d-53a5-4deb-b3b1-0395c55c20af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669E9AE8-045C-485D-B05E-067FEBDCB9E4}" ma:internalName="InProjectListLookup" ma:readOnly="true" ma:showField="InProjectList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343edf57-4c6c-4284-b762-885bdcffeba1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669E9AE8-045C-485D-B05E-067FEBDCB9E4}" ma:internalName="LastCompleteVersionLookup" ma:readOnly="true" ma:showField="LastCompleteVersion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669E9AE8-045C-485D-B05E-067FEBDCB9E4}" ma:internalName="LastPreviewErrorLookup" ma:readOnly="true" ma:showField="LastPreviewError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669E9AE8-045C-485D-B05E-067FEBDCB9E4}" ma:internalName="LastPreviewResultLookup" ma:readOnly="true" ma:showField="LastPreviewResult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669E9AE8-045C-485D-B05E-067FEBDCB9E4}" ma:internalName="LastPreviewAttemptDateLookup" ma:readOnly="true" ma:showField="LastPreviewAttemptDate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669E9AE8-045C-485D-B05E-067FEBDCB9E4}" ma:internalName="LastPreviewedByLookup" ma:readOnly="true" ma:showField="LastPreviewedBy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669E9AE8-045C-485D-B05E-067FEBDCB9E4}" ma:internalName="LastPreviewTimeLookup" ma:readOnly="true" ma:showField="LastPreviewTime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669E9AE8-045C-485D-B05E-067FEBDCB9E4}" ma:internalName="LastPreviewVersionLookup" ma:readOnly="true" ma:showField="LastPreviewVersion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669E9AE8-045C-485D-B05E-067FEBDCB9E4}" ma:internalName="LastPublishErrorLookup" ma:readOnly="true" ma:showField="LastPublishError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669E9AE8-045C-485D-B05E-067FEBDCB9E4}" ma:internalName="LastPublishResultLookup" ma:readOnly="true" ma:showField="LastPublishResult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669E9AE8-045C-485D-B05E-067FEBDCB9E4}" ma:internalName="LastPublishAttemptDateLookup" ma:readOnly="true" ma:showField="LastPublishAttemptDate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669E9AE8-045C-485D-B05E-067FEBDCB9E4}" ma:internalName="LastPublishedByLookup" ma:readOnly="true" ma:showField="LastPublishedBy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669E9AE8-045C-485D-B05E-067FEBDCB9E4}" ma:internalName="LastPublishTimeLookup" ma:readOnly="true" ma:showField="LastPublishTime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669E9AE8-045C-485D-B05E-067FEBDCB9E4}" ma:internalName="LastPublishVersionLookup" ma:readOnly="true" ma:showField="LastPublishVersion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AAD25820-5D61-4591-9713-D60A3B60F6A0}" ma:internalName="LocLastLocAttemptVersionLookup" ma:readOnly="false" ma:showField="LastLocAttemptVersion" ma:web="7bfde04f-d4bc-4268-81e4-bb697037e161">
      <xsd:simpleType>
        <xsd:restriction base="dms:Lookup"/>
      </xsd:simpleType>
    </xsd:element>
    <xsd:element name="LocLastLocAttemptVersionTypeLookup" ma:index="71" nillable="true" ma:displayName="Loc Last Loc Attempt Version Type" ma:default="" ma:list="{AAD25820-5D61-4591-9713-D60A3B60F6A0}" ma:internalName="LocLastLocAttemptVersionTypeLookup" ma:readOnly="true" ma:showField="LastLocAttemptVersionType" ma:web="7bfde04f-d4bc-4268-81e4-bb697037e161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AAD25820-5D61-4591-9713-D60A3B60F6A0}" ma:internalName="LocNewPublishedVersionLookup" ma:readOnly="true" ma:showField="NewPublishedVersion" ma:web="7bfde04f-d4bc-4268-81e4-bb697037e161">
      <xsd:simpleType>
        <xsd:restriction base="dms:Lookup"/>
      </xsd:simpleType>
    </xsd:element>
    <xsd:element name="LocOverallHandbackStatusLookup" ma:index="75" nillable="true" ma:displayName="Loc Overall Handback Status" ma:default="" ma:list="{AAD25820-5D61-4591-9713-D60A3B60F6A0}" ma:internalName="LocOverallHandbackStatusLookup" ma:readOnly="true" ma:showField="OverallHandbackStatus" ma:web="7bfde04f-d4bc-4268-81e4-bb697037e161">
      <xsd:simpleType>
        <xsd:restriction base="dms:Lookup"/>
      </xsd:simpleType>
    </xsd:element>
    <xsd:element name="LocOverallLocStatusLookup" ma:index="76" nillable="true" ma:displayName="Loc Overall Localize Status" ma:default="" ma:list="{AAD25820-5D61-4591-9713-D60A3B60F6A0}" ma:internalName="LocOverallLocStatusLookup" ma:readOnly="true" ma:showField="OverallLocStatus" ma:web="7bfde04f-d4bc-4268-81e4-bb697037e161">
      <xsd:simpleType>
        <xsd:restriction base="dms:Lookup"/>
      </xsd:simpleType>
    </xsd:element>
    <xsd:element name="LocOverallPreviewStatusLookup" ma:index="77" nillable="true" ma:displayName="Loc Overall Preview Status" ma:default="" ma:list="{AAD25820-5D61-4591-9713-D60A3B60F6A0}" ma:internalName="LocOverallPreviewStatusLookup" ma:readOnly="true" ma:showField="OverallPreviewStatus" ma:web="7bfde04f-d4bc-4268-81e4-bb697037e161">
      <xsd:simpleType>
        <xsd:restriction base="dms:Lookup"/>
      </xsd:simpleType>
    </xsd:element>
    <xsd:element name="LocOverallPublishStatusLookup" ma:index="78" nillable="true" ma:displayName="Loc Overall Publish Status" ma:default="" ma:list="{AAD25820-5D61-4591-9713-D60A3B60F6A0}" ma:internalName="LocOverallPublishStatusLookup" ma:readOnly="true" ma:showField="OverallPublishStatus" ma:web="7bfde04f-d4bc-4268-81e4-bb697037e161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AAD25820-5D61-4591-9713-D60A3B60F6A0}" ma:internalName="LocProcessedForHandoffsLookup" ma:readOnly="true" ma:showField="ProcessedForHandoffs" ma:web="7bfde04f-d4bc-4268-81e4-bb697037e161">
      <xsd:simpleType>
        <xsd:restriction base="dms:Lookup"/>
      </xsd:simpleType>
    </xsd:element>
    <xsd:element name="LocProcessedForMarketsLookup" ma:index="81" nillable="true" ma:displayName="Loc Processed For Markets" ma:default="" ma:list="{AAD25820-5D61-4591-9713-D60A3B60F6A0}" ma:internalName="LocProcessedForMarketsLookup" ma:readOnly="true" ma:showField="ProcessedForMarkets" ma:web="7bfde04f-d4bc-4268-81e4-bb697037e161">
      <xsd:simpleType>
        <xsd:restriction base="dms:Lookup"/>
      </xsd:simpleType>
    </xsd:element>
    <xsd:element name="LocPublishedDependentAssetsLookup" ma:index="82" nillable="true" ma:displayName="Loc Published Dependent Assets" ma:default="" ma:list="{AAD25820-5D61-4591-9713-D60A3B60F6A0}" ma:internalName="LocPublishedDependentAssetsLookup" ma:readOnly="true" ma:showField="PublishedDependentAssets" ma:web="7bfde04f-d4bc-4268-81e4-bb697037e161">
      <xsd:simpleType>
        <xsd:restriction base="dms:Lookup"/>
      </xsd:simpleType>
    </xsd:element>
    <xsd:element name="LocPublishedLinkedAssetsLookup" ma:index="83" nillable="true" ma:displayName="Loc Published Linked Assets" ma:default="" ma:list="{AAD25820-5D61-4591-9713-D60A3B60F6A0}" ma:internalName="LocPublishedLinkedAssetsLookup" ma:readOnly="true" ma:showField="PublishedLinkedAssets" ma:web="7bfde04f-d4bc-4268-81e4-bb697037e161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d9f2a5dc-0320-4283-88cb-f9895f7700a4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460EEFEB-DF9A-4665-A789-F4AC8F0B1A0F}" ma:internalName="Markets" ma:readOnly="false" ma:showField="MarketName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669E9AE8-045C-485D-B05E-067FEBDCB9E4}" ma:internalName="NumOfRatingsLookup" ma:readOnly="true" ma:showField="NumOfRatings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669E9AE8-045C-485D-B05E-067FEBDCB9E4}" ma:internalName="PublishStatusLookup" ma:readOnly="false" ma:showField="PublishStatus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f0e7122e-cd4c-4596-8cd9-6ece96493455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528303fd-6289-4d45-8503-25c5457b9861}" ma:internalName="TaxCatchAll" ma:showField="CatchAllData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528303fd-6289-4d45-8503-25c5457b9861}" ma:internalName="TaxCatchAllLabel" ma:readOnly="true" ma:showField="CatchAllDataLabel" ma:web="7bfde04f-d4bc-4268-81e4-bb697037e1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7bfde04f-d4bc-4268-81e4-bb697037e161">english</DirectSourceMarket>
    <ApprovalStatus xmlns="7bfde04f-d4bc-4268-81e4-bb697037e161">InProgress</ApprovalStatus>
    <MarketSpecific xmlns="7bfde04f-d4bc-4268-81e4-bb697037e161">false</MarketSpecific>
    <LocComments xmlns="7bfde04f-d4bc-4268-81e4-bb697037e161" xsi:nil="true"/>
    <ThumbnailAssetId xmlns="7bfde04f-d4bc-4268-81e4-bb697037e161" xsi:nil="true"/>
    <PrimaryImageGen xmlns="7bfde04f-d4bc-4268-81e4-bb697037e161">false</PrimaryImageGen>
    <LegacyData xmlns="7bfde04f-d4bc-4268-81e4-bb697037e161" xsi:nil="true"/>
    <LocRecommendedHandoff xmlns="7bfde04f-d4bc-4268-81e4-bb697037e161" xsi:nil="true"/>
    <BusinessGroup xmlns="7bfde04f-d4bc-4268-81e4-bb697037e161" xsi:nil="true"/>
    <BlockPublish xmlns="7bfde04f-d4bc-4268-81e4-bb697037e161">false</BlockPublish>
    <TPFriendlyName xmlns="7bfde04f-d4bc-4268-81e4-bb697037e161" xsi:nil="true"/>
    <NumericId xmlns="7bfde04f-d4bc-4268-81e4-bb697037e161" xsi:nil="true"/>
    <APEditor xmlns="7bfde04f-d4bc-4268-81e4-bb697037e161">
      <UserInfo>
        <DisplayName/>
        <AccountId xsi:nil="true"/>
        <AccountType/>
      </UserInfo>
    </APEditor>
    <SourceTitle xmlns="7bfde04f-d4bc-4268-81e4-bb697037e161" xsi:nil="true"/>
    <OpenTemplate xmlns="7bfde04f-d4bc-4268-81e4-bb697037e161">true</OpenTemplate>
    <UALocComments xmlns="7bfde04f-d4bc-4268-81e4-bb697037e161" xsi:nil="true"/>
    <ParentAssetId xmlns="7bfde04f-d4bc-4268-81e4-bb697037e161" xsi:nil="true"/>
    <IntlLangReviewDate xmlns="7bfde04f-d4bc-4268-81e4-bb697037e161" xsi:nil="true"/>
    <FeatureTagsTaxHTField0 xmlns="7bfde04f-d4bc-4268-81e4-bb697037e161">
      <Terms xmlns="http://schemas.microsoft.com/office/infopath/2007/PartnerControls"/>
    </FeatureTagsTaxHTField0>
    <PublishStatusLookup xmlns="7bfde04f-d4bc-4268-81e4-bb697037e161">
      <Value>232691</Value>
    </PublishStatusLookup>
    <Providers xmlns="7bfde04f-d4bc-4268-81e4-bb697037e161" xsi:nil="true"/>
    <MachineTranslated xmlns="7bfde04f-d4bc-4268-81e4-bb697037e161">false</MachineTranslated>
    <OriginalSourceMarket xmlns="7bfde04f-d4bc-4268-81e4-bb697037e161">english</OriginalSourceMarket>
    <APDescription xmlns="7bfde04f-d4bc-4268-81e4-bb697037e161" xsi:nil="true"/>
    <ClipArtFilename xmlns="7bfde04f-d4bc-4268-81e4-bb697037e161" xsi:nil="true"/>
    <ContentItem xmlns="7bfde04f-d4bc-4268-81e4-bb697037e161" xsi:nil="true"/>
    <TPInstallLocation xmlns="7bfde04f-d4bc-4268-81e4-bb697037e161" xsi:nil="true"/>
    <PublishTargets xmlns="7bfde04f-d4bc-4268-81e4-bb697037e161">OfficeOnlineVNext</PublishTargets>
    <TimesCloned xmlns="7bfde04f-d4bc-4268-81e4-bb697037e161" xsi:nil="true"/>
    <AssetStart xmlns="7bfde04f-d4bc-4268-81e4-bb697037e161">2012-08-31T01:17:00+00:00</AssetStart>
    <Provider xmlns="7bfde04f-d4bc-4268-81e4-bb697037e161" xsi:nil="true"/>
    <AcquiredFrom xmlns="7bfde04f-d4bc-4268-81e4-bb697037e161">Internal MS</AcquiredFrom>
    <FriendlyTitle xmlns="7bfde04f-d4bc-4268-81e4-bb697037e161" xsi:nil="true"/>
    <LastHandOff xmlns="7bfde04f-d4bc-4268-81e4-bb697037e161" xsi:nil="true"/>
    <TPClientViewer xmlns="7bfde04f-d4bc-4268-81e4-bb697037e161" xsi:nil="true"/>
    <UACurrentWords xmlns="7bfde04f-d4bc-4268-81e4-bb697037e161" xsi:nil="true"/>
    <ArtSampleDocs xmlns="7bfde04f-d4bc-4268-81e4-bb697037e161" xsi:nil="true"/>
    <UALocRecommendation xmlns="7bfde04f-d4bc-4268-81e4-bb697037e161">Localize</UALocRecommendation>
    <Manager xmlns="7bfde04f-d4bc-4268-81e4-bb697037e161" xsi:nil="true"/>
    <ShowIn xmlns="7bfde04f-d4bc-4268-81e4-bb697037e161">Show everywhere</ShowIn>
    <UANotes xmlns="7bfde04f-d4bc-4268-81e4-bb697037e161" xsi:nil="true"/>
    <TemplateStatus xmlns="7bfde04f-d4bc-4268-81e4-bb697037e161">Complete</TemplateStatus>
    <InternalTagsTaxHTField0 xmlns="7bfde04f-d4bc-4268-81e4-bb697037e161">
      <Terms xmlns="http://schemas.microsoft.com/office/infopath/2007/PartnerControls"/>
    </InternalTagsTaxHTField0>
    <CSXHash xmlns="7bfde04f-d4bc-4268-81e4-bb697037e161" xsi:nil="true"/>
    <Downloads xmlns="7bfde04f-d4bc-4268-81e4-bb697037e161">0</Downloads>
    <VoteCount xmlns="7bfde04f-d4bc-4268-81e4-bb697037e161" xsi:nil="true"/>
    <OOCacheId xmlns="7bfde04f-d4bc-4268-81e4-bb697037e161" xsi:nil="true"/>
    <IsDeleted xmlns="7bfde04f-d4bc-4268-81e4-bb697037e161">false</IsDeleted>
    <AssetExpire xmlns="7bfde04f-d4bc-4268-81e4-bb697037e161">2029-01-01T08:00:00+00:00</AssetExpire>
    <DSATActionTaken xmlns="7bfde04f-d4bc-4268-81e4-bb697037e161" xsi:nil="true"/>
    <CSXSubmissionMarket xmlns="7bfde04f-d4bc-4268-81e4-bb697037e161" xsi:nil="true"/>
    <TPExecutable xmlns="7bfde04f-d4bc-4268-81e4-bb697037e161" xsi:nil="true"/>
    <SubmitterId xmlns="7bfde04f-d4bc-4268-81e4-bb697037e161" xsi:nil="true"/>
    <EditorialTags xmlns="7bfde04f-d4bc-4268-81e4-bb697037e161" xsi:nil="true"/>
    <AssetType xmlns="7bfde04f-d4bc-4268-81e4-bb697037e161">TP</AssetType>
    <BugNumber xmlns="7bfde04f-d4bc-4268-81e4-bb697037e161" xsi:nil="true"/>
    <CSXSubmissionDate xmlns="7bfde04f-d4bc-4268-81e4-bb697037e161" xsi:nil="true"/>
    <CSXUpdate xmlns="7bfde04f-d4bc-4268-81e4-bb697037e161">false</CSXUpdate>
    <ApprovalLog xmlns="7bfde04f-d4bc-4268-81e4-bb697037e161" xsi:nil="true"/>
    <Milestone xmlns="7bfde04f-d4bc-4268-81e4-bb697037e161" xsi:nil="true"/>
    <RecommendationsModifier xmlns="7bfde04f-d4bc-4268-81e4-bb697037e161" xsi:nil="true"/>
    <OriginAsset xmlns="7bfde04f-d4bc-4268-81e4-bb697037e161" xsi:nil="true"/>
    <TPComponent xmlns="7bfde04f-d4bc-4268-81e4-bb697037e161" xsi:nil="true"/>
    <AssetId xmlns="7bfde04f-d4bc-4268-81e4-bb697037e161">TP103428844</AssetId>
    <IntlLocPriority xmlns="7bfde04f-d4bc-4268-81e4-bb697037e161" xsi:nil="true"/>
    <PolicheckWords xmlns="7bfde04f-d4bc-4268-81e4-bb697037e161" xsi:nil="true"/>
    <TPLaunchHelpLink xmlns="7bfde04f-d4bc-4268-81e4-bb697037e161" xsi:nil="true"/>
    <TPApplication xmlns="7bfde04f-d4bc-4268-81e4-bb697037e161" xsi:nil="true"/>
    <CrawlForDependencies xmlns="7bfde04f-d4bc-4268-81e4-bb697037e161">false</CrawlForDependencies>
    <HandoffToMSDN xmlns="7bfde04f-d4bc-4268-81e4-bb697037e161" xsi:nil="true"/>
    <PlannedPubDate xmlns="7bfde04f-d4bc-4268-81e4-bb697037e161" xsi:nil="true"/>
    <IntlLangReviewer xmlns="7bfde04f-d4bc-4268-81e4-bb697037e161" xsi:nil="true"/>
    <TrustLevel xmlns="7bfde04f-d4bc-4268-81e4-bb697037e161">1 Microsoft Managed Content</TrustLevel>
    <LocLastLocAttemptVersionLookup xmlns="7bfde04f-d4bc-4268-81e4-bb697037e161">854920</LocLastLocAttemptVersionLookup>
    <IsSearchable xmlns="7bfde04f-d4bc-4268-81e4-bb697037e161">true</IsSearchable>
    <TemplateTemplateType xmlns="7bfde04f-d4bc-4268-81e4-bb697037e161">Excel Spreadsheet Template</TemplateTemplateType>
    <CampaignTagsTaxHTField0 xmlns="7bfde04f-d4bc-4268-81e4-bb697037e161">
      <Terms xmlns="http://schemas.microsoft.com/office/infopath/2007/PartnerControls"/>
    </CampaignTagsTaxHTField0>
    <TPNamespace xmlns="7bfde04f-d4bc-4268-81e4-bb697037e161" xsi:nil="true"/>
    <TaxCatchAll xmlns="7bfde04f-d4bc-4268-81e4-bb697037e161"/>
    <Markets xmlns="7bfde04f-d4bc-4268-81e4-bb697037e161"/>
    <UAProjectedTotalWords xmlns="7bfde04f-d4bc-4268-81e4-bb697037e161" xsi:nil="true"/>
    <LocMarketGroupTiers2 xmlns="7bfde04f-d4bc-4268-81e4-bb697037e161" xsi:nil="true"/>
    <IntlLangReview xmlns="7bfde04f-d4bc-4268-81e4-bb697037e161">false</IntlLangReview>
    <OutputCachingOn xmlns="7bfde04f-d4bc-4268-81e4-bb697037e161">false</OutputCachingOn>
    <APAuthor xmlns="7bfde04f-d4bc-4268-81e4-bb697037e161">
      <UserInfo>
        <DisplayName>REDMOND\matthos</DisplayName>
        <AccountId>59</AccountId>
        <AccountType/>
      </UserInfo>
    </APAuthor>
    <LocManualTestRequired xmlns="7bfde04f-d4bc-4268-81e4-bb697037e161">false</LocManualTestRequired>
    <TPCommandLine xmlns="7bfde04f-d4bc-4268-81e4-bb697037e161" xsi:nil="true"/>
    <TPAppVersion xmlns="7bfde04f-d4bc-4268-81e4-bb697037e161" xsi:nil="true"/>
    <EditorialStatus xmlns="7bfde04f-d4bc-4268-81e4-bb697037e161">Complete</EditorialStatus>
    <LastModifiedDateTime xmlns="7bfde04f-d4bc-4268-81e4-bb697037e161" xsi:nil="true"/>
    <ScenarioTagsTaxHTField0 xmlns="7bfde04f-d4bc-4268-81e4-bb697037e161">
      <Terms xmlns="http://schemas.microsoft.com/office/infopath/2007/PartnerControls"/>
    </ScenarioTagsTaxHTField0>
    <OriginalRelease xmlns="7bfde04f-d4bc-4268-81e4-bb697037e161">15</OriginalRelease>
    <TPLaunchHelpLinkType xmlns="7bfde04f-d4bc-4268-81e4-bb697037e161">Template</TPLaunchHelpLinkType>
    <LocalizationTagsTaxHTField0 xmlns="7bfde04f-d4bc-4268-81e4-bb697037e161">
      <Terms xmlns="http://schemas.microsoft.com/office/infopath/2007/PartnerControls"/>
    </LocalizationTagsTaxHTField0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02810E-F2CD-46E7-805F-2958F94052F8}"/>
</file>

<file path=customXml/itemProps2.xml><?xml version="1.0" encoding="utf-8"?>
<ds:datastoreItem xmlns:ds="http://schemas.openxmlformats.org/officeDocument/2006/customXml" ds:itemID="{2306F54A-0F92-47D4-8CF7-A808763BB905}"/>
</file>

<file path=customXml/itemProps3.xml><?xml version="1.0" encoding="utf-8"?>
<ds:datastoreItem xmlns:ds="http://schemas.openxmlformats.org/officeDocument/2006/customXml" ds:itemID="{80D00ED5-69BE-421D-AA62-F4BB5DD42B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6</vt:i4>
      </vt:variant>
    </vt:vector>
  </HeadingPairs>
  <TitlesOfParts>
    <vt:vector size="6" baseType="lpstr">
      <vt:lpstr>Sākums</vt:lpstr>
      <vt:lpstr>Personiskā informācija</vt:lpstr>
      <vt:lpstr>Ceļojuma detalizētā informācija</vt:lpstr>
      <vt:lpstr>Viesnīca un aktivitātes</vt:lpstr>
      <vt:lpstr>Automašīnas noma</vt:lpstr>
      <vt:lpstr>Išsami avarinių tarnybų inf.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engineer</dc:creator>
  <cp:lastModifiedBy>engineer</cp:lastModifiedBy>
  <dcterms:created xsi:type="dcterms:W3CDTF">2012-08-28T23:08:51Z</dcterms:created>
  <dcterms:modified xsi:type="dcterms:W3CDTF">2013-01-16T10:12:50Z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0x010100D3C4CE5673F73C45AB52850A0E51E49F040019DC828CB3D3D348B9D8CA497EBC10AA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