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4"/>
  <workbookPr codeName="ThisWorkbook"/>
  <mc:AlternateContent xmlns:mc="http://schemas.openxmlformats.org/markup-compatibility/2006">
    <mc:Choice Requires="x15">
      <x15ac:absPath xmlns:x15ac="http://schemas.microsoft.com/office/spreadsheetml/2010/11/ac" url="\\store\Phases6\Accounts\Template\O16_Template\20190515_Accessibility_WAC_Win32_iOS_Q4_B7\04_PreDTP_Done\lv-LV\"/>
    </mc:Choice>
  </mc:AlternateContent>
  <xr:revisionPtr revIDLastSave="0" documentId="13_ncr:1_{06E2011F-AFF5-43CF-AF31-575887AAFAB1}" xr6:coauthVersionLast="41" xr6:coauthVersionMax="43" xr10:uidLastSave="{00000000-0000-0000-0000-000000000000}"/>
  <bookViews>
    <workbookView xWindow="-120" yWindow="-120" windowWidth="19200" windowHeight="10320" tabRatio="783" xr2:uid="{00000000-000D-0000-FFFF-FFFF00000000}"/>
  </bookViews>
  <sheets>
    <sheet name="Nodarbību saraksts" sheetId="1" r:id="rId1"/>
    <sheet name="Izpildes termiņi" sheetId="2" r:id="rId2"/>
    <sheet name="Nedēļas grafiks" sheetId="7" r:id="rId3"/>
    <sheet name="Semestra kalendārs" sheetId="3" r:id="rId4"/>
  </sheets>
  <definedNames>
    <definedName name="_xlnm.Print_Area" localSheetId="1">'Izpildes termiņi'!$A$1:$H$9</definedName>
    <definedName name="_xlnm.Print_Area" localSheetId="2">'Nedēļas grafiks'!$A$1:$E$9</definedName>
    <definedName name="_xlnm.Print_Area" localSheetId="0">'Nodarbību saraksts'!$A$1:$K$9</definedName>
    <definedName name="_xlnm.Print_Area" localSheetId="3">'Semestra kalendārs'!$A$1:$R$17</definedName>
    <definedName name="_xlnm.Print_Titles" localSheetId="1">'Izpildes termiņi'!$2:$2</definedName>
    <definedName name="_xlnm.Print_Titles" localSheetId="2">'Nedēļas grafiks'!$2:$2</definedName>
    <definedName name="_xlnm.Print_Titles" localSheetId="0">'Nodarbību saraksts'!$2:$2</definedName>
    <definedName name="Grafiks_drukas_apgabals">OFFSET('Nedēļas grafiks'!$B$2:$D490,,,COUNTA('Nedēļas grafiks'!$D:$D))</definedName>
    <definedName name="GrafiksBeigas">'Semestra kalendārs'!$R$8</definedName>
    <definedName name="GrafiksGads">'Semestra kalendārs'!$R$4</definedName>
    <definedName name="GrafiksSākums">'Semestra kalendārs'!$R$6</definedName>
    <definedName name="GrafiksSemestris">'Semestra kalendārs'!$R$2</definedName>
    <definedName name="NedēļasDienas">NodarbībuSarakstaTabula[DIENA]</definedName>
    <definedName name="NodarbībuSaraksts">NodarbībuSarakstaTabula[MĀCĪBU PRIEKŠMETS]</definedName>
  </definedNames>
  <calcPr calcId="181029"/>
  <pivotCaches>
    <pivotCache cacheId="0" r:id="rId5"/>
  </pivotCaches>
</workbook>
</file>

<file path=xl/calcChain.xml><?xml version="1.0" encoding="utf-8"?>
<calcChain xmlns="http://schemas.openxmlformats.org/spreadsheetml/2006/main">
  <c r="R6" i="3" l="1"/>
  <c r="E2" i="3"/>
  <c r="E10" i="3" l="1"/>
  <c r="M10" i="3"/>
  <c r="M2" i="3"/>
  <c r="L10" i="3"/>
  <c r="D10" i="3"/>
  <c r="L2" i="3"/>
  <c r="D2" i="3"/>
  <c r="R8" i="3"/>
  <c r="G6" i="2"/>
  <c r="G5" i="2"/>
  <c r="R4" i="3"/>
  <c r="G8" i="2"/>
  <c r="G7" i="2"/>
  <c r="J12" i="3" l="1"/>
  <c r="K12" i="3" s="1"/>
  <c r="L12" i="3" s="1"/>
  <c r="M12" i="3" s="1"/>
  <c r="N12" i="3" s="1"/>
  <c r="O12" i="3" s="1"/>
  <c r="P12" i="3" s="1"/>
  <c r="B12" i="3"/>
  <c r="C12" i="3" s="1"/>
  <c r="D12" i="3" s="1"/>
  <c r="E12" i="3" s="1"/>
  <c r="F12" i="3" s="1"/>
  <c r="G12" i="3" s="1"/>
  <c r="H12" i="3" s="1"/>
  <c r="J4" i="3"/>
  <c r="K4" i="3" s="1"/>
  <c r="L4" i="3" s="1"/>
  <c r="M4" i="3" s="1"/>
  <c r="N4" i="3" s="1"/>
  <c r="O4" i="3" s="1"/>
  <c r="P4" i="3" s="1"/>
  <c r="B4" i="3"/>
  <c r="C4" i="3" s="1"/>
  <c r="D4" i="3" s="1"/>
  <c r="E4" i="3" s="1"/>
  <c r="F4" i="3" s="1"/>
  <c r="G4" i="3" s="1"/>
  <c r="H4" i="3" s="1"/>
  <c r="G9" i="2"/>
  <c r="G4" i="2"/>
  <c r="G3" i="2" l="1"/>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C14" i="3" s="1"/>
  <c r="D14" i="3" s="1"/>
  <c r="E14" i="3" s="1"/>
  <c r="F14" i="3" s="1"/>
  <c r="G14" i="3" s="1"/>
  <c r="H14" i="3" s="1"/>
  <c r="B15" i="3" s="1"/>
  <c r="C15" i="3" s="1"/>
  <c r="D15" i="3" s="1"/>
  <c r="E15" i="3" s="1"/>
  <c r="F15" i="3" s="1"/>
  <c r="G15" i="3" s="1"/>
  <c r="H15" i="3" s="1"/>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K16" i="3" l="1"/>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<sst xmlns="http://schemas.openxmlformats.org/spreadsheetml/2006/main" count="121" uniqueCount="47">
  <si>
    <t>NODARBĪBU SARAKSTS</t>
  </si>
  <si>
    <t>MĀCĪBU PRIEKŠMETS</t>
  </si>
  <si>
    <t>INFORMĀTIKA</t>
  </si>
  <si>
    <t>LITERATŪRA</t>
  </si>
  <si>
    <t>RUNAS MĀKSLA</t>
  </si>
  <si>
    <t>PSIHOLOĢIJA</t>
  </si>
  <si>
    <t>NOSAUKUMS</t>
  </si>
  <si>
    <t>Ievads datorprogrammās</t>
  </si>
  <si>
    <t>Eseju izveide</t>
  </si>
  <si>
    <t>Publiskā runa</t>
  </si>
  <si>
    <t>Psiholoģijas pamatprincipi</t>
  </si>
  <si>
    <t>PASNIEDZĒJS</t>
  </si>
  <si>
    <t>1. pasniedzējs</t>
  </si>
  <si>
    <t>2. pasniedzējs</t>
  </si>
  <si>
    <t>3. pasniedzējs</t>
  </si>
  <si>
    <t>4. pasniedzējs</t>
  </si>
  <si>
    <t>DIENA</t>
  </si>
  <si>
    <t>Pirmdiena</t>
  </si>
  <si>
    <t>Trešdiena</t>
  </si>
  <si>
    <t>Otrdiena</t>
  </si>
  <si>
    <t>Ceturtdiena</t>
  </si>
  <si>
    <t>Piektdiena</t>
  </si>
  <si>
    <t>GADS</t>
  </si>
  <si>
    <t>SEMESTRIS</t>
  </si>
  <si>
    <t>Pavasaris</t>
  </si>
  <si>
    <t>SĀKUMA LAIKS</t>
  </si>
  <si>
    <t>BEIGU LAIKS</t>
  </si>
  <si>
    <t>ILGUMS</t>
  </si>
  <si>
    <t>VIENUMA APRAKSTS</t>
  </si>
  <si>
    <t>1. tests</t>
  </si>
  <si>
    <t>2. uzdevums</t>
  </si>
  <si>
    <t>3. uzdevums</t>
  </si>
  <si>
    <t>1. prezentācija</t>
  </si>
  <si>
    <t>Kursa darbs</t>
  </si>
  <si>
    <t>IZPILDES DATUMS</t>
  </si>
  <si>
    <t>NEDĒĻAS GRAFIKS</t>
  </si>
  <si>
    <t>SEMESTRA KALENDĀRS</t>
  </si>
  <si>
    <t>PR</t>
  </si>
  <si>
    <t>OT</t>
  </si>
  <si>
    <t>TR</t>
  </si>
  <si>
    <t>CE</t>
  </si>
  <si>
    <t>PK</t>
  </si>
  <si>
    <t>SE</t>
  </si>
  <si>
    <t>SV</t>
  </si>
  <si>
    <t>SĀKUMA DATUMS</t>
  </si>
  <si>
    <t>BEIGU DATUMS</t>
  </si>
  <si>
    <t>IZPILDES TERMIŅI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</si>
</sst>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409]h:mm\ AM/PM;@"/>
    <numFmt numFmtId="169" formatCode="h:mm:ss;@"/>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8" fontId="6" fillId="0" borderId="0" applyFont="0" applyFill="0" applyBorder="0">
      <alignment horizontal="right" vertical="center" wrapText="1" indent="1"/>
    </xf>
  </cellStyleXfs>
  <cellXfs count="41">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14" fontId="6" fillId="0" borderId="0" xfId="12" applyBorder="1">
      <alignment horizontal="left" vertical="center"/>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169" fontId="0" fillId="0" borderId="0" xfId="0" applyNumberFormat="1" applyAlignment="1">
      <alignment horizontal="left" vertical="center"/>
    </xf>
    <xf numFmtId="169" fontId="0" fillId="0" borderId="0" xfId="0" applyNumberFormat="1" applyBorder="1" applyAlignment="1">
      <alignment horizontal="left" vertical="center"/>
    </xf>
    <xf numFmtId="169" fontId="0" fillId="0" borderId="0" xfId="0" applyNumberFormat="1">
      <alignment vertical="center" wrapTex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Datums" xfId="12" xr:uid="{00000000-0005-0000-0000-000004000000}"/>
    <cellStyle name="Komats" xfId="6" builtinId="3" customBuiltin="1"/>
    <cellStyle name="Komats [0]" xfId="7" builtinId="6" customBuiltin="1"/>
    <cellStyle name="Laiks" xfId="13" xr:uid="{00000000-0005-0000-0000-00000C000000}"/>
    <cellStyle name="Nosaukums" xfId="1" builtinId="15" customBuiltin="1"/>
    <cellStyle name="Parasts" xfId="0" builtinId="0" customBuiltin="1"/>
    <cellStyle name="Piezīme" xfId="11" builtinId="10" customBuiltin="1"/>
    <cellStyle name="Procenti" xfId="10" builtinId="5" customBuiltin="1"/>
    <cellStyle name="Valūta" xfId="8" builtinId="4" customBuiltin="1"/>
    <cellStyle name="Valūta [0]" xfId="9" builtinId="7" customBuiltin="1"/>
    <cellStyle name="Virsraksts 1" xfId="2" builtinId="16" customBuiltin="1"/>
    <cellStyle name="Virsraksts 2" xfId="3" builtinId="17" customBuiltin="1"/>
    <cellStyle name="Virsraksts 3" xfId="4" builtinId="18" customBuiltin="1"/>
    <cellStyle name="Virsraksts 4" xfId="5" builtinId="19" customBuiltin="1"/>
  </cellStyles>
  <dxfs count="45">
    <dxf>
      <font>
        <b/>
        <i/>
        <color theme="4"/>
      </font>
    </dxf>
    <dxf>
      <font>
        <b/>
        <i/>
        <color theme="4"/>
      </font>
    </dxf>
    <dxf>
      <font>
        <b/>
        <i/>
        <color theme="4"/>
      </font>
    </dxf>
    <dxf>
      <font>
        <b/>
        <i/>
        <color theme="4"/>
      </font>
    </dxf>
    <dxf>
      <font>
        <b val="0"/>
        <i val="0"/>
        <strike val="0"/>
        <condense val="0"/>
        <extend val="0"/>
        <outline val="0"/>
        <shadow val="0"/>
        <u val="none"/>
        <vertAlign val="baseline"/>
        <sz val="11"/>
        <color theme="1"/>
        <name val="Trebuchet MS"/>
        <family val="2"/>
        <scheme val="minor"/>
      </font>
      <numFmt numFmtId="0" formatCode="Genera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numFmt numFmtId="169" formatCode="h:mm:ss;@"/>
      <alignment horizontal="left" vertical="center" textRotation="0" wrapText="0" indent="0" justifyLastLine="0" shrinkToFit="0" readingOrder="0"/>
    </dxf>
    <dxf>
      <alignment horizontal="left" vertical="center" textRotation="0" wrapText="0" indent="0" justifyLastLine="0" shrinkToFit="0" readingOrder="0"/>
    </dxf>
    <dxf>
      <numFmt numFmtId="169" formatCode="h:mm:ss;@"/>
      <alignment horizontal="left" textRotation="0" wrapText="0" indent="0" justifyLastLine="0" shrinkToFit="0" readingOrder="0"/>
    </dxf>
    <dxf>
      <alignment horizontal="left" vertical="center" textRotation="0" wrapText="0" indent="0" justifyLastLine="0" shrinkToFit="0" readingOrder="0"/>
    </dxf>
    <dxf>
      <numFmt numFmtId="169" formatCode="h:mm:ss;@"/>
      <alignment horizontal="left"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PivotStyleLight2 2" table="0" count="5" xr9:uid="{00000000-0011-0000-FFFF-FFFF00000000}">
      <tableStyleElement type="wholeTable" dxfId="44"/>
      <tableStyleElement type="headerRow" dxfId="43"/>
      <tableStyleElement type="totalRow" dxfId="42"/>
      <tableStyleElement type="firstRowSubheading" dxfId="41"/>
      <tableStyleElement type="thirdRowSubheading" dxfId="40"/>
    </tableStyle>
    <tableStyle name="Semestris pārskatāmā formātā" pivot="0" count="3" xr9:uid="{00000000-0011-0000-FFFF-FFFF01000000}">
      <tableStyleElement type="wholeTable" dxfId="39"/>
      <tableStyleElement type="headerRow" dxfId="38"/>
      <tableStyleElement type="firstRowStripe" dxfId="37"/>
    </tableStyle>
    <tableStyle name="Semestris pārskatāmā formātā, 2. rakurstabula" table="0" count="2" xr9:uid="{00000000-0011-0000-FFFF-FFFF02000000}">
      <tableStyleElement type="wholeTable" dxfId="36"/>
      <tableStyleElement type="headerRow" dxfId="3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Taisnstūris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lv" sz="1100" b="1" i="0">
              <a:ln>
                <a:noFill/>
              </a:ln>
              <a:solidFill>
                <a:schemeClr val="accent2">
                  <a:lumMod val="50000"/>
                </a:schemeClr>
              </a:solidFill>
            </a:rPr>
            <a:t>NODARBĪBU SARAKSTA PADOMS. </a:t>
          </a:r>
        </a:p>
        <a:p>
          <a:pPr algn="l" rtl="0"/>
          <a:endParaRPr lang="en-US" sz="1100" b="1" i="1">
            <a:ln>
              <a:noFill/>
            </a:ln>
            <a:solidFill>
              <a:schemeClr val="accent2"/>
            </a:solidFill>
          </a:endParaRPr>
        </a:p>
        <a:p>
          <a:pPr algn="l" rtl="0"/>
          <a:r>
            <a:rPr lang="lv" sz="1100" b="0" i="1">
              <a:ln>
                <a:noFill/>
              </a:ln>
              <a:solidFill>
                <a:schemeClr val="tx1"/>
              </a:solidFill>
            </a:rPr>
            <a:t>Šajā tabulā ievadiet atsevišķas nodarbības. Nodarbības ilgums tiek atjaunināts automātiski.</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Taisnstūris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lv" sz="1100" b="1" i="0">
              <a:ln>
                <a:noFill/>
              </a:ln>
              <a:solidFill>
                <a:schemeClr val="accent2">
                  <a:lumMod val="50000"/>
                </a:schemeClr>
              </a:solidFill>
            </a:rPr>
            <a:t>DARBU DATU IEVADES PADOMS. </a:t>
          </a:r>
        </a:p>
        <a:p>
          <a:pPr algn="l" rtl="0"/>
          <a:endParaRPr lang="en-US" sz="1100" b="1" i="1">
            <a:ln>
              <a:noFill/>
            </a:ln>
            <a:solidFill>
              <a:schemeClr val="accent2"/>
            </a:solidFill>
          </a:endParaRPr>
        </a:p>
        <a:p>
          <a:pPr algn="l" rtl="0"/>
          <a:r>
            <a:rPr lang="lv" sz="1100" b="0" i="1">
              <a:ln>
                <a:noFill/>
              </a:ln>
              <a:solidFill>
                <a:schemeClr val="tx1"/>
              </a:solidFill>
            </a:rPr>
            <a:t>Atlasiet mācību priekšmetu.</a:t>
          </a:r>
          <a:r>
            <a:rPr lang="lv" sz="1100" b="0" i="1" baseline="0">
              <a:ln>
                <a:noFill/>
              </a:ln>
              <a:solidFill>
                <a:schemeClr val="tx1"/>
              </a:solidFill>
            </a:rPr>
            <a:t> </a:t>
          </a:r>
          <a:r>
            <a:rPr lang="lv" sz="1100" b="0" i="1">
              <a:ln>
                <a:noFill/>
              </a:ln>
              <a:solidFill>
                <a:schemeClr val="tx1"/>
              </a:solidFill>
            </a:rPr>
            <a:t>Mācību priekšmeta nosaukums tiek aizpildīts automātiski. </a:t>
          </a:r>
        </a:p>
        <a:p>
          <a:pPr algn="l" rtl="0"/>
          <a:endParaRPr lang="en-US" sz="1100" b="0" i="1">
            <a:ln>
              <a:noFill/>
            </a:ln>
            <a:solidFill>
              <a:schemeClr val="tx1"/>
            </a:solidFill>
          </a:endParaRPr>
        </a:p>
        <a:p>
          <a:pPr algn="l" rtl="0"/>
          <a:r>
            <a:rPr lang="lv" sz="1100" b="0" i="1">
              <a:ln>
                <a:noFill/>
              </a:ln>
              <a:solidFill>
                <a:schemeClr val="tx1"/>
              </a:solidFill>
            </a:rPr>
            <a:t>Pēc nodarbību saraksta lapas atjaunināšanas atsvaidziniet nedēļas grafiku, lai skatītu izmaiņas.</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Taisnstūris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lv" sz="1100" b="1" i="0">
              <a:ln>
                <a:noFill/>
              </a:ln>
              <a:solidFill>
                <a:schemeClr val="accent2">
                  <a:lumMod val="50000"/>
                </a:schemeClr>
              </a:solidFill>
            </a:rPr>
            <a:t>NEDĒĻAS GRAFIKA PADOMS.</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lv" sz="1100" b="0" i="1">
              <a:ln>
                <a:noFill/>
              </a:ln>
              <a:solidFill>
                <a:schemeClr val="tx1"/>
              </a:solidFill>
            </a:rPr>
            <a:t>Lai atjauninātu nedēļas grafiku, atsvaidziniet to.</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Taisnstūris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lv" sz="1100" b="1" i="0">
              <a:ln>
                <a:noFill/>
              </a:ln>
              <a:solidFill>
                <a:schemeClr val="accent2">
                  <a:lumMod val="50000"/>
                </a:schemeClr>
              </a:solidFill>
            </a:rPr>
            <a:t>SEMESTRA KALENDĀRA PADOMS.</a:t>
          </a:r>
          <a:endParaRPr lang="en-US" sz="1100" b="1" i="1">
            <a:ln>
              <a:noFill/>
            </a:ln>
            <a:solidFill>
              <a:schemeClr val="accent2"/>
            </a:solidFill>
          </a:endParaRPr>
        </a:p>
        <a:p>
          <a:pPr algn="l" rtl="0"/>
          <a:endParaRPr lang="en-US" sz="1100" b="0" i="1">
            <a:ln>
              <a:noFill/>
            </a:ln>
            <a:solidFill>
              <a:schemeClr val="tx1"/>
            </a:solidFill>
          </a:endParaRPr>
        </a:p>
        <a:p>
          <a:pPr algn="l" rtl="0"/>
          <a:r>
            <a:rPr lang="lv" sz="1100" b="0" i="1">
              <a:ln>
                <a:noFill/>
              </a:ln>
              <a:solidFill>
                <a:schemeClr val="tx1"/>
              </a:solidFill>
            </a:rPr>
            <a:t>Lai skatītu četru mēnešu grafiku, ievadiet vērtības Gads, Sākuma datums un Beigu datums.</a:t>
          </a:r>
        </a:p>
        <a:p>
          <a:pPr algn="l" rtl="0"/>
          <a:endParaRPr lang="en-US" sz="1100" b="0" i="1">
            <a:ln>
              <a:noFill/>
            </a:ln>
            <a:solidFill>
              <a:schemeClr val="tx1"/>
            </a:solidFill>
          </a:endParaRPr>
        </a:p>
        <a:p>
          <a:pPr algn="l" rtl="0"/>
          <a:r>
            <a:rPr lang="lv" sz="1100" b="0" i="1">
              <a:ln>
                <a:noFill/>
              </a:ln>
              <a:solidFill>
                <a:schemeClr val="tx1"/>
              </a:solidFill>
            </a:rPr>
            <a:t>Dienas, kurās ir izpildes termiņš, tiek parādītas sarkanā krāsā.</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8.647018981479" createdVersion="5" refreshedVersion="6" minRefreshableVersion="3" recordCount="7" xr:uid="{00000000-000A-0000-FFFF-FFFF00000000}">
  <cacheSource type="worksheet">
    <worksheetSource name="NodarbībuSarakstaTabula"/>
  </cacheSource>
  <cacheFields count="9">
    <cacheField name="MĀCĪBU PRIEKŠMETS" numFmtId="0">
      <sharedItems/>
    </cacheField>
    <cacheField name="NOSAUKUMS" numFmtId="0">
      <sharedItems count="4">
        <s v="Ievads datorprogrammās"/>
        <s v="Eseju izveide"/>
        <s v="Publiskā runa"/>
        <s v="Psiholoģijas pamatprincipi"/>
      </sharedItems>
    </cacheField>
    <cacheField name="PASNIEDZĒJS" numFmtId="0">
      <sharedItems/>
    </cacheField>
    <cacheField name="DIENA" numFmtId="0">
      <sharedItems count="5">
        <s v="Pirmdiena"/>
        <s v="Trešdiena"/>
        <s v="Otrdiena"/>
        <s v="Ceturtdiena"/>
        <s v="Piektdiena"/>
      </sharedItems>
    </cacheField>
    <cacheField name="GADS" numFmtId="0">
      <sharedItems containsSemiMixedTypes="0" containsString="0" containsNumber="1" containsInteger="1" minValue="2019" maxValue="2019"/>
    </cacheField>
    <cacheField name="SEMESTRIS" numFmtId="0">
      <sharedItems/>
    </cacheField>
    <cacheField name="SĀKUMA LAIKS" numFmtId="169">
      <sharedItems containsSemiMixedTypes="0" containsNonDate="0" containsDate="1" containsString="0" minDate="1899-12-30T10:00:00" maxDate="1899-12-30T14:00:00" count="3">
        <d v="1899-12-30T14:00:00"/>
        <d v="1899-12-30T10:00:00"/>
        <d v="1899-12-30T11:00:00"/>
      </sharedItems>
    </cacheField>
    <cacheField name="BEIGU LAIKS" numFmtId="169">
      <sharedItems containsSemiMixedTypes="0" containsNonDate="0" containsDate="1" containsString="0" minDate="1899-12-30T11:00:00" maxDate="1899-12-30T15:30:00"/>
    </cacheField>
    <cacheField name="ILGUMS" numFmtId="169">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INFORMĀTIKA"/>
    <x v="0"/>
    <s v="1. pasniedzējs"/>
    <x v="0"/>
    <n v="2019"/>
    <s v="Pavasaris"/>
    <x v="0"/>
    <d v="1899-12-30T15:30:00"/>
    <d v="1899-12-30T01:30:00"/>
  </r>
  <r>
    <s v="INFORMĀTIKA"/>
    <x v="0"/>
    <s v="1. pasniedzējs"/>
    <x v="1"/>
    <n v="2019"/>
    <s v="Pavasaris"/>
    <x v="0"/>
    <d v="1899-12-30T15:30:00"/>
    <d v="1899-12-30T01:30:00"/>
  </r>
  <r>
    <s v="LITERATŪRA"/>
    <x v="1"/>
    <s v="2. pasniedzējs"/>
    <x v="2"/>
    <n v="2019"/>
    <s v="Pavasaris"/>
    <x v="1"/>
    <d v="1899-12-30T11:30:00"/>
    <d v="1899-12-30T01:30:00"/>
  </r>
  <r>
    <s v="LITERATŪRA"/>
    <x v="1"/>
    <s v="2. pasniedzējs"/>
    <x v="3"/>
    <n v="2019"/>
    <s v="Pavasaris"/>
    <x v="1"/>
    <d v="1899-12-30T11:30:00"/>
    <d v="1899-12-30T01:30:00"/>
  </r>
  <r>
    <s v="RUNAS MĀKSLA"/>
    <x v="2"/>
    <s v="3. pasniedzējs"/>
    <x v="0"/>
    <n v="2019"/>
    <s v="Pavasaris"/>
    <x v="2"/>
    <d v="1899-12-30T12:00:00"/>
    <d v="1899-12-30T01:00:00"/>
  </r>
  <r>
    <s v="RUNAS MĀKSLA"/>
    <x v="2"/>
    <s v="3. pasniedzējs"/>
    <x v="1"/>
    <n v="2019"/>
    <s v="Pavasaris"/>
    <x v="2"/>
    <d v="1899-12-30T12:00:00"/>
    <d v="1899-12-30T01:00:00"/>
  </r>
  <r>
    <s v="PSIHOLOĢIJA"/>
    <x v="3"/>
    <s v="4. pasniedzējs"/>
    <x v="4"/>
    <n v="2019"/>
    <s v="Pavasaris"/>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NedēļasGrafikaAtskaite"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69" outline="0" showAll="0" defaultSubtotal="0">
      <items count="3">
        <item x="1"/>
        <item x="2"/>
        <item x="0"/>
      </items>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s>
  <rowFields count="3">
    <field x="3"/>
    <field x="6"/>
    <field x="1"/>
  </rowFields>
  <rowItems count="7">
    <i>
      <x/>
      <x v="1"/>
      <x v="3"/>
    </i>
    <i r="1">
      <x v="2"/>
      <x v="1"/>
    </i>
    <i>
      <x v="1"/>
      <x/>
      <x/>
    </i>
    <i>
      <x v="2"/>
      <x v="1"/>
      <x v="3"/>
    </i>
    <i r="1">
      <x v="2"/>
      <x v="1"/>
    </i>
    <i>
      <x v="3"/>
      <x/>
      <x/>
    </i>
    <i>
      <x v="4"/>
      <x/>
      <x v="2"/>
    </i>
  </rowItems>
  <colItems count="1">
    <i/>
  </colItems>
  <pivotTableStyleInfo name="Semestris pārskatāmā formātā, 2. rakurstabula"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Nodarbību saraksts un sākuma laiki katrā nedēļas dienā"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NodarbībuSarakstaTabula" displayName="NodarbībuSarakstaTabula" ref="B2:J9" dataDxfId="34">
  <tableColumns count="9">
    <tableColumn id="1" xr3:uid="{00000000-0010-0000-0000-000001000000}" name="MĀCĪBU PRIEKŠMETS" totalsRowLabel="Kopsumma" dataDxfId="33" totalsRowDxfId="32"/>
    <tableColumn id="2" xr3:uid="{00000000-0010-0000-0000-000002000000}" name="NOSAUKUMS" dataDxfId="31" totalsRowDxfId="30"/>
    <tableColumn id="3" xr3:uid="{00000000-0010-0000-0000-000003000000}" name="PASNIEDZĒJS" dataDxfId="29" totalsRowDxfId="28"/>
    <tableColumn id="4" xr3:uid="{00000000-0010-0000-0000-000004000000}" name="DIENA" dataDxfId="27" totalsRowDxfId="26"/>
    <tableColumn id="5" xr3:uid="{00000000-0010-0000-0000-000005000000}" name="GADS" dataDxfId="25" totalsRowDxfId="24">
      <calculatedColumnFormula>YEAR(TODAY())</calculatedColumnFormula>
    </tableColumn>
    <tableColumn id="6" xr3:uid="{00000000-0010-0000-0000-000006000000}" name="SEMESTRIS" dataDxfId="23" totalsRowDxfId="22"/>
    <tableColumn id="7" xr3:uid="{00000000-0010-0000-0000-000007000000}" name="SĀKUMA LAIKS" dataDxfId="21" totalsRowDxfId="20"/>
    <tableColumn id="8" xr3:uid="{00000000-0010-0000-0000-000008000000}" name="BEIGU LAIKS" dataDxfId="19" totalsRowDxfId="18"/>
    <tableColumn id="9" xr3:uid="{00000000-0010-0000-0000-000009000000}" name="ILGUMS" totalsRowFunction="count" dataDxfId="17" totalsRowDxfId="16">
      <calculatedColumnFormula>IF(AND(ISNUMBER(NodarbībuSarakstaTabula[[#This Row],[BEIGU LAIKS]]),ISNUMBER(NodarbībuSarakstaTabula[[#This Row],[SĀKUMA LAIKS]])),NodarbībuSarakstaTabula[[#This Row],[BEIGU LAIKS]]-NodarbībuSarakstaTabula[[#This Row],[SĀKUMA LAIKS]],"")</calculatedColumnFormula>
    </tableColumn>
  </tableColumns>
  <tableStyleInfo name="Semestris pārskatāmā formātā" showFirstColumn="0" showLastColumn="0" showRowStripes="1" showColumnStripes="0"/>
  <extLst>
    <ext xmlns:x14="http://schemas.microsoft.com/office/spreadsheetml/2009/9/main" uri="{504A1905-F514-4f6f-8877-14C23A59335A}">
      <x14:table altTextSummary="Ievadiet mācību priekšmeta identifikatoru, mācību priekšmeta nosaukumu, pasniedzēja vārdu, dienu, gadu, sākuma un beigu laiku. Šajā tabulā atlasiet semestra nosaukumu.Ilgums tiek aprēķināts automātisk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arbs" displayName="Darbs" ref="B2:G9" dataDxfId="15">
  <autoFilter ref="B2:G9" xr:uid="{00000000-0009-0000-0100-000002000000}"/>
  <tableColumns count="6">
    <tableColumn id="1" xr3:uid="{00000000-0010-0000-0100-000001000000}" name="MĀCĪBU PRIEKŠMETS" totalsRowLabel="Kopsumma" dataDxfId="14" totalsRowDxfId="13"/>
    <tableColumn id="6" xr3:uid="{00000000-0010-0000-0100-000006000000}" name="NOSAUKUMS" dataDxfId="12" totalsRowDxfId="11">
      <calculatedColumnFormula>IFERROR(VLOOKUP(Darbs[[#This Row],[MĀCĪBU PRIEKŠMETS]],NodarbībuSarakstaTabula[],2,0),"")</calculatedColumnFormula>
    </tableColumn>
    <tableColumn id="2" xr3:uid="{00000000-0010-0000-0100-000002000000}" name="GADS" dataDxfId="10" totalsRowDxfId="9">
      <calculatedColumnFormula>YEAR(TODAY())</calculatedColumnFormula>
    </tableColumn>
    <tableColumn id="3" xr3:uid="{00000000-0010-0000-0100-000003000000}" name="SEMESTRIS" dataDxfId="8" totalsRowDxfId="7"/>
    <tableColumn id="4" xr3:uid="{00000000-0010-0000-0100-000004000000}" name="VIENUMA APRAKSTS" dataDxfId="6" totalsRowDxfId="5"/>
    <tableColumn id="5" xr3:uid="{00000000-0010-0000-0100-000005000000}" name="IZPILDES DATUMS" totalsRowFunction="count" totalsRowDxfId="4" dataCellStyle="Datums"/>
  </tableColumns>
  <tableStyleInfo name="Semestris pārskatāmā formātā" showFirstColumn="0" showLastColumn="0" showRowStripes="1" showColumnStripes="0"/>
  <extLst>
    <ext xmlns:x14="http://schemas.microsoft.com/office/spreadsheetml/2009/9/main" uri="{504A1905-F514-4f6f-8877-14C23A59335A}">
      <x14:table altTextSummary="Atlasiet mācību priekšmeta identifikatoru un semestra nosaukumu, pēc tam ievadiet gadu, vienuma aprakstu un izpildes datums šajā tabulā. Nosaukums tiek automātiski atjaunināts"/>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20.375" customWidth="1"/>
    <col min="3" max="3" width="35.375" customWidth="1"/>
    <col min="4" max="4" width="19.5" customWidth="1"/>
    <col min="5" max="5" width="13.625" customWidth="1"/>
    <col min="6" max="6" width="9.875" customWidth="1"/>
    <col min="7" max="7" width="12.375" customWidth="1"/>
    <col min="8" max="9" width="14.75" customWidth="1"/>
    <col min="10" max="10" width="11.625" customWidth="1"/>
    <col min="11" max="11" width="3.5" customWidth="1"/>
    <col min="12" max="12" width="31.625" customWidth="1"/>
  </cols>
  <sheetData>
    <row r="1" spans="2:12" ht="50.25" customHeight="1" x14ac:dyDescent="0.55000000000000004">
      <c r="B1" s="35" t="s">
        <v>0</v>
      </c>
      <c r="C1" s="35"/>
      <c r="D1" s="35"/>
      <c r="E1" s="35"/>
      <c r="F1" s="35"/>
      <c r="G1" s="35"/>
      <c r="H1" s="35"/>
      <c r="I1" s="35"/>
      <c r="J1" s="35"/>
    </row>
    <row r="2" spans="2:12" ht="30" customHeight="1" x14ac:dyDescent="0.3">
      <c r="B2" s="6" t="s">
        <v>1</v>
      </c>
      <c r="C2" s="6" t="s">
        <v>6</v>
      </c>
      <c r="D2" s="6" t="s">
        <v>11</v>
      </c>
      <c r="E2" s="6" t="s">
        <v>16</v>
      </c>
      <c r="F2" s="6" t="s">
        <v>22</v>
      </c>
      <c r="G2" s="6" t="s">
        <v>23</v>
      </c>
      <c r="H2" s="28" t="s">
        <v>25</v>
      </c>
      <c r="I2" s="28" t="s">
        <v>26</v>
      </c>
      <c r="J2" s="6" t="s">
        <v>27</v>
      </c>
    </row>
    <row r="3" spans="2:12" ht="30" customHeight="1" x14ac:dyDescent="0.3">
      <c r="B3" s="10" t="s">
        <v>2</v>
      </c>
      <c r="C3" s="10" t="s">
        <v>7</v>
      </c>
      <c r="D3" s="10" t="s">
        <v>12</v>
      </c>
      <c r="E3" s="10" t="s">
        <v>17</v>
      </c>
      <c r="F3" s="10">
        <f ca="1">YEAR(TODAY())</f>
        <v>2019</v>
      </c>
      <c r="G3" s="10" t="s">
        <v>24</v>
      </c>
      <c r="H3" s="32">
        <v>0.58333333333333337</v>
      </c>
      <c r="I3" s="32">
        <v>0.64583333333333337</v>
      </c>
      <c r="J3" s="33">
        <f>IF(AND(ISNUMBER(NodarbībuSarakstaTabula[[#This Row],[BEIGU LAIKS]]),ISNUMBER(NodarbībuSarakstaTabula[[#This Row],[SĀKUMA LAIKS]])),NodarbībuSarakstaTabula[[#This Row],[BEIGU LAIKS]]-NodarbībuSarakstaTabula[[#This Row],[SĀKUMA LAIKS]],"")</f>
        <v>6.25E-2</v>
      </c>
      <c r="L3" s="36"/>
    </row>
    <row r="4" spans="2:12" ht="30" customHeight="1" x14ac:dyDescent="0.3">
      <c r="B4" s="10" t="s">
        <v>2</v>
      </c>
      <c r="C4" s="10" t="s">
        <v>7</v>
      </c>
      <c r="D4" s="10" t="s">
        <v>12</v>
      </c>
      <c r="E4" s="10" t="s">
        <v>18</v>
      </c>
      <c r="F4" s="10">
        <f t="shared" ref="F4:F9" ca="1" si="0">YEAR(TODAY())</f>
        <v>2019</v>
      </c>
      <c r="G4" s="10" t="s">
        <v>24</v>
      </c>
      <c r="H4" s="32">
        <v>0.58333333333333337</v>
      </c>
      <c r="I4" s="32">
        <v>0.64583333333333337</v>
      </c>
      <c r="J4" s="33">
        <f>IF(AND(ISNUMBER(NodarbībuSarakstaTabula[[#This Row],[BEIGU LAIKS]]),ISNUMBER(NodarbībuSarakstaTabula[[#This Row],[SĀKUMA LAIKS]])),NodarbībuSarakstaTabula[[#This Row],[BEIGU LAIKS]]-NodarbībuSarakstaTabula[[#This Row],[SĀKUMA LAIKS]],"")</f>
        <v>6.25E-2</v>
      </c>
      <c r="L4" s="36"/>
    </row>
    <row r="5" spans="2:12" ht="30" customHeight="1" x14ac:dyDescent="0.3">
      <c r="B5" s="10" t="s">
        <v>3</v>
      </c>
      <c r="C5" s="10" t="s">
        <v>8</v>
      </c>
      <c r="D5" s="10" t="s">
        <v>13</v>
      </c>
      <c r="E5" s="10" t="s">
        <v>19</v>
      </c>
      <c r="F5" s="10">
        <f t="shared" ca="1" si="0"/>
        <v>2019</v>
      </c>
      <c r="G5" s="10" t="s">
        <v>24</v>
      </c>
      <c r="H5" s="32">
        <v>0.41666666666666669</v>
      </c>
      <c r="I5" s="32">
        <v>0.47916666666666669</v>
      </c>
      <c r="J5" s="33">
        <f>IF(AND(ISNUMBER(NodarbībuSarakstaTabula[[#This Row],[BEIGU LAIKS]]),ISNUMBER(NodarbībuSarakstaTabula[[#This Row],[SĀKUMA LAIKS]])),NodarbībuSarakstaTabula[[#This Row],[BEIGU LAIKS]]-NodarbībuSarakstaTabula[[#This Row],[SĀKUMA LAIKS]],"")</f>
        <v>6.25E-2</v>
      </c>
      <c r="L5" s="36"/>
    </row>
    <row r="6" spans="2:12" ht="30" customHeight="1" x14ac:dyDescent="0.3">
      <c r="B6" s="10" t="s">
        <v>3</v>
      </c>
      <c r="C6" s="10" t="s">
        <v>8</v>
      </c>
      <c r="D6" s="10" t="s">
        <v>13</v>
      </c>
      <c r="E6" s="10" t="s">
        <v>20</v>
      </c>
      <c r="F6" s="10">
        <f t="shared" ca="1" si="0"/>
        <v>2019</v>
      </c>
      <c r="G6" s="10" t="s">
        <v>24</v>
      </c>
      <c r="H6" s="32">
        <v>0.41666666666666669</v>
      </c>
      <c r="I6" s="32">
        <v>0.47916666666666669</v>
      </c>
      <c r="J6" s="33">
        <f>IF(AND(ISNUMBER(NodarbībuSarakstaTabula[[#This Row],[BEIGU LAIKS]]),ISNUMBER(NodarbībuSarakstaTabula[[#This Row],[SĀKUMA LAIKS]])),NodarbībuSarakstaTabula[[#This Row],[BEIGU LAIKS]]-NodarbībuSarakstaTabula[[#This Row],[SĀKUMA LAIKS]],"")</f>
        <v>6.25E-2</v>
      </c>
      <c r="L6" s="36"/>
    </row>
    <row r="7" spans="2:12" ht="30" customHeight="1" x14ac:dyDescent="0.3">
      <c r="B7" s="10" t="s">
        <v>4</v>
      </c>
      <c r="C7" s="10" t="s">
        <v>9</v>
      </c>
      <c r="D7" s="10" t="s">
        <v>14</v>
      </c>
      <c r="E7" s="10" t="s">
        <v>17</v>
      </c>
      <c r="F7" s="10">
        <f t="shared" ca="1" si="0"/>
        <v>2019</v>
      </c>
      <c r="G7" s="10" t="s">
        <v>24</v>
      </c>
      <c r="H7" s="32">
        <v>0.45833333333333331</v>
      </c>
      <c r="I7" s="32">
        <v>0.5</v>
      </c>
      <c r="J7" s="33">
        <f>IF(AND(ISNUMBER(NodarbībuSarakstaTabula[[#This Row],[BEIGU LAIKS]]),ISNUMBER(NodarbībuSarakstaTabula[[#This Row],[SĀKUMA LAIKS]])),NodarbībuSarakstaTabula[[#This Row],[BEIGU LAIKS]]-NodarbībuSarakstaTabula[[#This Row],[SĀKUMA LAIKS]],"")</f>
        <v>4.1666666666666685E-2</v>
      </c>
      <c r="L7" s="36"/>
    </row>
    <row r="8" spans="2:12" ht="30" customHeight="1" x14ac:dyDescent="0.3">
      <c r="B8" s="10" t="s">
        <v>4</v>
      </c>
      <c r="C8" s="10" t="s">
        <v>9</v>
      </c>
      <c r="D8" s="10" t="s">
        <v>14</v>
      </c>
      <c r="E8" s="10" t="s">
        <v>18</v>
      </c>
      <c r="F8" s="10">
        <f t="shared" ca="1" si="0"/>
        <v>2019</v>
      </c>
      <c r="G8" s="10" t="s">
        <v>24</v>
      </c>
      <c r="H8" s="32">
        <v>0.45833333333333331</v>
      </c>
      <c r="I8" s="32">
        <v>0.5</v>
      </c>
      <c r="J8" s="33">
        <f>IF(AND(ISNUMBER(NodarbībuSarakstaTabula[[#This Row],[BEIGU LAIKS]]),ISNUMBER(NodarbībuSarakstaTabula[[#This Row],[SĀKUMA LAIKS]])),NodarbībuSarakstaTabula[[#This Row],[BEIGU LAIKS]]-NodarbībuSarakstaTabula[[#This Row],[SĀKUMA LAIKS]],"")</f>
        <v>4.1666666666666685E-2</v>
      </c>
      <c r="L8" s="36"/>
    </row>
    <row r="9" spans="2:12" ht="30" customHeight="1" x14ac:dyDescent="0.3">
      <c r="B9" s="10" t="s">
        <v>5</v>
      </c>
      <c r="C9" s="10" t="s">
        <v>10</v>
      </c>
      <c r="D9" s="10" t="s">
        <v>15</v>
      </c>
      <c r="E9" s="10" t="s">
        <v>21</v>
      </c>
      <c r="F9" s="10">
        <f t="shared" ca="1" si="0"/>
        <v>2019</v>
      </c>
      <c r="G9" s="10" t="s">
        <v>24</v>
      </c>
      <c r="H9" s="32">
        <v>0.41666666666666669</v>
      </c>
      <c r="I9" s="32">
        <v>0.45833333333333331</v>
      </c>
      <c r="J9" s="33">
        <f>IF(AND(ISNUMBER(NodarbībuSarakstaTabula[[#This Row],[BEIGU LAIKS]]),ISNUMBER(NodarbībuSarakstaTabula[[#This Row],[SĀKUMA LAIKS]])),NodarbībuSarakstaTabula[[#This Row],[BEIGU LAIKS]]-NodarbībuSarakstaTabula[[#This Row],[SĀKUMA LAIKS]],"")</f>
        <v>4.166666666666663E-2</v>
      </c>
    </row>
  </sheetData>
  <mergeCells count="2">
    <mergeCell ref="B1:J1"/>
    <mergeCell ref="L3:L8"/>
  </mergeCells>
  <dataValidations xWindow="1120" yWindow="363" count="13">
    <dataValidation allowBlank="1" showInputMessage="1" showErrorMessage="1" prompt="Šajā darblapā izveidojiet nodarbību sarakstu. Ievadiet detalizētu informāciju tabulā Nodarbību saraksts. Pārējās darblapās ievadiet izpildes termiņus, nedēļas plānu un semestra kalendāru. Padoms ir šūnā L3" sqref="A1" xr:uid="{00000000-0002-0000-0000-000000000000}"/>
    <dataValidation allowBlank="1" showInputMessage="1" showErrorMessage="1" prompt="Šajā šūnā ir darblapas nosaukums" sqref="B1:J1" xr:uid="{00000000-0002-0000-0000-000001000000}"/>
    <dataValidation allowBlank="1" showInputMessage="1" showErrorMessage="1" prompt="Ievadiet mācību priekšmeta identifikatoru šajā kolonnā zem šī virsraksta" sqref="B2" xr:uid="{00000000-0002-0000-0000-000002000000}"/>
    <dataValidation allowBlank="1" showInputMessage="1" showErrorMessage="1" prompt="Ievadiet mācību priekšmeta nosaukumu šajā kolonnā zem šī virsraksta" sqref="C2" xr:uid="{00000000-0002-0000-0000-000003000000}"/>
    <dataValidation allowBlank="1" showInputMessage="1" showErrorMessage="1" prompt="Ievadiet pasniedzēja vārdu šajā kolonnā zem šī virsraksta" sqref="D2" xr:uid="{00000000-0002-0000-0000-000004000000}"/>
    <dataValidation allowBlank="1" showInputMessage="1" showErrorMessage="1" prompt="Ievadiet dienu šajā kolonnā zem šī virsraksta" sqref="E2" xr:uid="{00000000-0002-0000-0000-000005000000}"/>
    <dataValidation allowBlank="1" showInputMessage="1" showErrorMessage="1" prompt="Ievadiet gadu šajā kolonnā zem šī virsraksta" sqref="F2" xr:uid="{00000000-0002-0000-0000-000006000000}"/>
    <dataValidation allowBlank="1" showInputMessage="1" showErrorMessage="1" prompt="Šajā kolonnā zem šīm virsraksta atlasiet Semestra nosaukums. Nospiediet taustiņu kombināciju ALT un lejupvērstā bultiņa, pēc tam — lejupvērsto bultiņu un ENTER, lai atlasītu" sqref="G2" xr:uid="{00000000-0002-0000-0000-000007000000}"/>
    <dataValidation allowBlank="1" showInputMessage="1" showErrorMessage="1" prompt="Ievadiet sākuma laiku šajā kolonnā zem šī virsraksta" sqref="H2" xr:uid="{00000000-0002-0000-0000-000008000000}"/>
    <dataValidation allowBlank="1" showInputMessage="1" showErrorMessage="1" prompt="Ievadiet beigu laiku šajā kolonnā zem šī virsraksta" sqref="I2" xr:uid="{00000000-0002-0000-0000-000009000000}"/>
    <dataValidation allowBlank="1" showInputMessage="1" showErrorMessage="1" prompt="Šajā kolonnā ar šo virsrakstu tiek automātiski aprēķināts ilgums" sqref="J2" xr:uid="{00000000-0002-0000-0000-00000A000000}"/>
    <dataValidation type="list" errorStyle="warning" allowBlank="1" showInputMessage="1" showErrorMessage="1" error="Sarakstā atlasiet semestra nosaukumu. Atlasiet ATCELT, nospiediet taustiņu kombināciju ALT+LEJUPVĒRSTĀ BULTIŅA, lai parādītu opcijas, un pēc tam izmantojiet LEJUPVĒRSTO BULTIŅU un taustiņu ENTER, lai veiktu atlasi" sqref="G3:G9" xr:uid="{00000000-0002-0000-0000-00000B000000}">
      <formula1>"Rudens,Ziema,Pavasaris,Vasara"</formula1>
    </dataValidation>
    <dataValidation allowBlank="1" showInputMessage="1" showErrorMessage="1" prompt="NODARBĪBU SARAKSTA PADOMS. _x000a__x000a_Šajā tabulā ievadiet atsevišķas nodarbības. Nodarbības ilgums tiek atjaunināts automātiski" sqref="L3:L8" xr:uid="{00000000-0002-0000-0000-00000C000000}"/>
  </dataValidation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24.375" style="5" customWidth="1"/>
    <col min="3" max="3" width="38.75" style="5" customWidth="1"/>
    <col min="4" max="4" width="8.75" style="5" customWidth="1"/>
    <col min="5" max="5" width="13.875" style="5" customWidth="1"/>
    <col min="6" max="6" width="28.75" style="5" customWidth="1"/>
    <col min="7" max="7" width="22.625" style="5" customWidth="1"/>
    <col min="8" max="8" width="3.5" customWidth="1"/>
    <col min="9" max="9" width="31.625" customWidth="1"/>
  </cols>
  <sheetData>
    <row r="1" spans="2:9" ht="50.25" customHeight="1" x14ac:dyDescent="0.55000000000000004">
      <c r="B1" s="35" t="s">
        <v>46</v>
      </c>
      <c r="C1" s="35"/>
      <c r="D1" s="35"/>
      <c r="E1" s="35"/>
      <c r="F1" s="35"/>
      <c r="G1" s="35"/>
    </row>
    <row r="2" spans="2:9" ht="30" customHeight="1" x14ac:dyDescent="0.3">
      <c r="B2" s="6" t="s">
        <v>1</v>
      </c>
      <c r="C2" s="6" t="s">
        <v>6</v>
      </c>
      <c r="D2" s="6" t="s">
        <v>22</v>
      </c>
      <c r="E2" s="6" t="s">
        <v>23</v>
      </c>
      <c r="F2" s="6" t="s">
        <v>28</v>
      </c>
      <c r="G2" s="6" t="s">
        <v>34</v>
      </c>
    </row>
    <row r="3" spans="2:9" ht="30" customHeight="1" x14ac:dyDescent="0.3">
      <c r="B3" s="10" t="s">
        <v>3</v>
      </c>
      <c r="C3" s="10" t="str">
        <f>IFERROR(VLOOKUP(Darbs[[#This Row],[MĀCĪBU PRIEKŠMETS]],NodarbībuSarakstaTabula[],2,0),"")</f>
        <v>Eseju izveide</v>
      </c>
      <c r="D3" s="10">
        <f ca="1">YEAR(TODAY())</f>
        <v>2019</v>
      </c>
      <c r="E3" s="10" t="s">
        <v>24</v>
      </c>
      <c r="F3" s="10" t="s">
        <v>29</v>
      </c>
      <c r="G3" s="22">
        <f ca="1">DATE(YEAR(TODAY()),1,15)</f>
        <v>43480</v>
      </c>
      <c r="I3" s="36"/>
    </row>
    <row r="4" spans="2:9" ht="30" customHeight="1" x14ac:dyDescent="0.3">
      <c r="B4" s="10" t="s">
        <v>2</v>
      </c>
      <c r="C4" s="10" t="str">
        <f>IFERROR(VLOOKUP(Darbs[[#This Row],[MĀCĪBU PRIEKŠMETS]],NodarbībuSarakstaTabula[],2,0),"")</f>
        <v>Ievads datorprogrammās</v>
      </c>
      <c r="D4" s="10">
        <f t="shared" ref="D4:D9" ca="1" si="0">YEAR(TODAY())</f>
        <v>2019</v>
      </c>
      <c r="E4" s="10" t="s">
        <v>24</v>
      </c>
      <c r="F4" s="10" t="s">
        <v>30</v>
      </c>
      <c r="G4" s="22">
        <f ca="1">DATE(YEAR(TODAY()),2,4)</f>
        <v>43500</v>
      </c>
      <c r="I4" s="36"/>
    </row>
    <row r="5" spans="2:9" ht="30" customHeight="1" x14ac:dyDescent="0.3">
      <c r="B5" s="10" t="s">
        <v>3</v>
      </c>
      <c r="C5" s="10" t="str">
        <f>IFERROR(VLOOKUP(Darbs[[#This Row],[MĀCĪBU PRIEKŠMETS]],NodarbībuSarakstaTabula[],2,0),"")</f>
        <v>Eseju izveide</v>
      </c>
      <c r="D5" s="10">
        <f t="shared" ca="1" si="0"/>
        <v>2019</v>
      </c>
      <c r="E5" s="10" t="s">
        <v>24</v>
      </c>
      <c r="F5" s="10" t="s">
        <v>31</v>
      </c>
      <c r="G5" s="22">
        <f ca="1">DATE(YEAR(TODAY()),2,5)</f>
        <v>43501</v>
      </c>
      <c r="I5" s="36"/>
    </row>
    <row r="6" spans="2:9" ht="30" customHeight="1" x14ac:dyDescent="0.3">
      <c r="B6" s="10" t="s">
        <v>2</v>
      </c>
      <c r="C6" s="10" t="str">
        <f>IFERROR(VLOOKUP(Darbs[[#This Row],[MĀCĪBU PRIEKŠMETS]],NodarbībuSarakstaTabula[],2,0),"")</f>
        <v>Ievads datorprogrammās</v>
      </c>
      <c r="D6" s="10">
        <f t="shared" ca="1" si="0"/>
        <v>2019</v>
      </c>
      <c r="E6" s="10" t="s">
        <v>24</v>
      </c>
      <c r="F6" s="10" t="s">
        <v>32</v>
      </c>
      <c r="G6" s="22">
        <f ca="1">DATE(YEAR(TODAY()),2,18)</f>
        <v>43514</v>
      </c>
      <c r="I6" s="36"/>
    </row>
    <row r="7" spans="2:9" ht="30" customHeight="1" x14ac:dyDescent="0.3">
      <c r="B7" s="10" t="s">
        <v>2</v>
      </c>
      <c r="C7" s="10" t="str">
        <f>IFERROR(VLOOKUP(Darbs[[#This Row],[MĀCĪBU PRIEKŠMETS]],NodarbībuSarakstaTabula[],2,0),"")</f>
        <v>Ievads datorprogrammās</v>
      </c>
      <c r="D7" s="10">
        <f t="shared" ca="1" si="0"/>
        <v>2019</v>
      </c>
      <c r="E7" s="10" t="s">
        <v>24</v>
      </c>
      <c r="F7" s="10" t="s">
        <v>33</v>
      </c>
      <c r="G7" s="22">
        <f ca="1">DATE(YEAR(TODAY()),3,11)</f>
        <v>43535</v>
      </c>
      <c r="I7" s="36"/>
    </row>
    <row r="8" spans="2:9" ht="30" customHeight="1" x14ac:dyDescent="0.3">
      <c r="B8" s="10" t="s">
        <v>3</v>
      </c>
      <c r="C8" s="10" t="str">
        <f>IFERROR(VLOOKUP(Darbs[[#This Row],[MĀCĪBU PRIEKŠMETS]],NodarbībuSarakstaTabula[],2,0),"")</f>
        <v>Eseju izveide</v>
      </c>
      <c r="D8" s="10">
        <f t="shared" ca="1" si="0"/>
        <v>2019</v>
      </c>
      <c r="E8" s="10" t="s">
        <v>24</v>
      </c>
      <c r="F8" s="10" t="s">
        <v>30</v>
      </c>
      <c r="G8" s="22">
        <f ca="1">DATE(YEAR(TODAY()),3,17)</f>
        <v>43541</v>
      </c>
      <c r="I8" s="36"/>
    </row>
    <row r="9" spans="2:9" ht="30" customHeight="1" x14ac:dyDescent="0.3">
      <c r="B9" s="10" t="s">
        <v>3</v>
      </c>
      <c r="C9" s="10" t="str">
        <f>IFERROR(VLOOKUP(Darbs[[#This Row],[MĀCĪBU PRIEKŠMETS]],NodarbībuSarakstaTabula[],2,0),"")</f>
        <v>Eseju izveide</v>
      </c>
      <c r="D9" s="10">
        <f t="shared" ca="1" si="0"/>
        <v>2019</v>
      </c>
      <c r="E9" s="10" t="s">
        <v>24</v>
      </c>
      <c r="F9" s="10" t="s">
        <v>33</v>
      </c>
      <c r="G9" s="22">
        <f ca="1">DATE(YEAR(TODAY()),4,2)</f>
        <v>43557</v>
      </c>
    </row>
  </sheetData>
  <dataConsolidate/>
  <mergeCells count="2">
    <mergeCell ref="B1:G1"/>
    <mergeCell ref="I3:I8"/>
  </mergeCells>
  <dataValidations count="11">
    <dataValidation allowBlank="1" showInputMessage="1" showErrorMessage="1" prompt="Šajā darblapā ievadiet izpildes termiņus darbu tabulā. Padoms ir šūnā I3_x000a_" sqref="A1" xr:uid="{00000000-0002-0000-0100-000001000000}"/>
    <dataValidation allowBlank="1" showInputMessage="1" showErrorMessage="1" prompt="Šajā šūnā ir darblapas nosaukums" sqref="B1:G1" xr:uid="{00000000-0002-0000-0100-000002000000}"/>
    <dataValidation allowBlank="1" showInputMessage="1" showErrorMessage="1" prompt="Šajā kolonnā zem šī virsraksta atlasiet Mācību priekšmeta ID. Nospiediet taustiņu kombināciju ALT+LEJUPVĒRSTĀ BULTIŅA, lai atvērtu opcijas, pēc tam izmantojiet LEJUPVĒRSTO BULTIŅU+ENTER, lai atlasītu. Virsrakstu filtri palīdz atrast konkrētus ierakstus" sqref="B2" xr:uid="{00000000-0002-0000-0100-000003000000}"/>
    <dataValidation allowBlank="1" showInputMessage="1" showErrorMessage="1" prompt="Mācību priekšmeta tiek automātiski atjaunināts šajā kolonnā zem šī virsraksta" sqref="C2" xr:uid="{00000000-0002-0000-0100-000004000000}"/>
    <dataValidation allowBlank="1" showInputMessage="1" showErrorMessage="1" prompt="Ievadiet gadu šajā kolonnā zem šī virsraksta" sqref="D2" xr:uid="{00000000-0002-0000-0100-000005000000}"/>
    <dataValidation allowBlank="1" showInputMessage="1" showErrorMessage="1" prompt="Šajā kolonnā zem šīm virsraksta atlasiet Semestra nosaukums. Nospiediet taustiņu kombināciju ALT un lejupvērstā bultiņa, pēc tam — lejupvērsto bultiņu un ENTER, lai atlasītu" sqref="E2" xr:uid="{00000000-0002-0000-0100-000006000000}"/>
    <dataValidation allowBlank="1" showInputMessage="1" showErrorMessage="1" prompt="Ievadiet vienuma aprakstu šajā kolonnā zem šī virsraksta" sqref="F2" xr:uid="{00000000-0002-0000-0100-000007000000}"/>
    <dataValidation allowBlank="1" showInputMessage="1" showErrorMessage="1" prompt="Ievadiet izpildes datumu šajā kolonnā zem šī virsraksta" sqref="G2" xr:uid="{00000000-0002-0000-0100-000008000000}"/>
    <dataValidation type="list" errorStyle="warning" allowBlank="1" showInputMessage="1" showErrorMessage="1" error="Sarakstā atlasiet mācību priekšmeta ID. Atlasiet ATCELT, nospiediet taustiņu kombināciju ALT+LEJUPVĒRSTĀ BULTIŅA, lai parādītu opcijas, un pēc tam izmantojiet LEJUPVĒRSTO BULTIŅU un taustiņu ENTER, lai veiktu atlasi" sqref="B3:B9" xr:uid="{00000000-0002-0000-0100-000009000000}">
      <formula1>NodarbībuSaraksts</formula1>
    </dataValidation>
    <dataValidation type="list" errorStyle="warning" allowBlank="1" showInputMessage="1" showErrorMessage="1" error="Sarakstā atlasiet semestra nosaukumu. Atlasiet ATCELT, nospiediet taustiņu kombināciju ALT+LEJUPVĒRSTĀ BULTIŅA, lai parādītu opcijas, un pēc tam izmantojiet LEJUPVĒRSTO BULTIŅU un taustiņu ENTER, lai veiktu atlasi" sqref="E3:E9" xr:uid="{00000000-0002-0000-0100-00000A000000}">
      <formula1>"Rudens,Ziema,Pavasaris,Vasara"</formula1>
    </dataValidation>
    <dataValidation allowBlank="1" showInputMessage="1" showErrorMessage="1" prompt="DARBA DATU IEVADES PADOMS. _x000a__x000a_Atlasiet mācību priekšmeta ID. Mācību priekšmeta nosaukums tiek aizpildīts automātiski. _x000a__x000a_Pēc nodarbību saraksta lapas atjaunināšanas atsvaidziniet nedēļas grafiku, lai redzētu šīs izmaiņas" sqref="I3:I8" xr:uid="{00000000-0002-0000-0100-00000B000000}"/>
  </dataValidations>
  <printOptions horizontalCentered="1"/>
  <pageMargins left="0.25" right="0.25" top="0.75" bottom="0.75" header="0.3" footer="0.3"/>
  <pageSetup paperSize="9"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20.375" style="27" customWidth="1"/>
    <col min="4" max="4" width="27.25" customWidth="1"/>
    <col min="5" max="5" width="3.5" customWidth="1"/>
    <col min="6" max="6" width="31.625" customWidth="1"/>
    <col min="7" max="9" width="32.875" customWidth="1"/>
  </cols>
  <sheetData>
    <row r="1" spans="2:6" ht="50.25" customHeight="1" x14ac:dyDescent="0.55000000000000004">
      <c r="B1" s="35" t="s">
        <v>35</v>
      </c>
      <c r="C1" s="35"/>
      <c r="D1" s="35"/>
    </row>
    <row r="2" spans="2:6" ht="16.5" x14ac:dyDescent="0.3">
      <c r="B2" s="11" t="s">
        <v>16</v>
      </c>
      <c r="C2" s="11" t="s">
        <v>25</v>
      </c>
      <c r="D2" s="11" t="s">
        <v>6</v>
      </c>
    </row>
    <row r="3" spans="2:6" ht="30" customHeight="1" x14ac:dyDescent="0.3">
      <c r="B3" s="31" t="s">
        <v>17</v>
      </c>
      <c r="C3" s="34">
        <v>0.45833333333333331</v>
      </c>
      <c r="D3" s="31" t="s">
        <v>9</v>
      </c>
      <c r="F3" s="36"/>
    </row>
    <row r="4" spans="2:6" ht="30" customHeight="1" x14ac:dyDescent="0.3">
      <c r="C4" s="34">
        <v>0.58333333333333337</v>
      </c>
      <c r="D4" s="31" t="s">
        <v>7</v>
      </c>
      <c r="F4" s="36"/>
    </row>
    <row r="5" spans="2:6" ht="30" customHeight="1" x14ac:dyDescent="0.3">
      <c r="B5" s="31" t="s">
        <v>19</v>
      </c>
      <c r="C5" s="34">
        <v>0.41666666666666669</v>
      </c>
      <c r="D5" s="31" t="s">
        <v>8</v>
      </c>
      <c r="F5" s="36"/>
    </row>
    <row r="6" spans="2:6" ht="30" customHeight="1" x14ac:dyDescent="0.3">
      <c r="B6" s="31" t="s">
        <v>18</v>
      </c>
      <c r="C6" s="34">
        <v>0.45833333333333331</v>
      </c>
      <c r="D6" s="31" t="s">
        <v>9</v>
      </c>
      <c r="F6" s="36"/>
    </row>
    <row r="7" spans="2:6" ht="30" customHeight="1" x14ac:dyDescent="0.3">
      <c r="C7" s="34">
        <v>0.58333333333333337</v>
      </c>
      <c r="D7" s="31" t="s">
        <v>7</v>
      </c>
      <c r="F7" s="36"/>
    </row>
    <row r="8" spans="2:6" ht="30" customHeight="1" x14ac:dyDescent="0.3">
      <c r="B8" s="31" t="s">
        <v>20</v>
      </c>
      <c r="C8" s="34">
        <v>0.41666666666666669</v>
      </c>
      <c r="D8" s="31" t="s">
        <v>8</v>
      </c>
      <c r="F8" s="36"/>
    </row>
    <row r="9" spans="2:6" ht="30" customHeight="1" x14ac:dyDescent="0.3">
      <c r="B9" s="31" t="s">
        <v>21</v>
      </c>
      <c r="C9" s="34">
        <v>0.41666666666666669</v>
      </c>
      <c r="D9" s="31"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Šajā darblapā izveidojiet nedēļas grafiku. Rakurstabula, kas sākas šūnā B2, tiek automātiski atjaunināta" sqref="A1" xr:uid="{00000000-0002-0000-0200-000000000000}"/>
    <dataValidation allowBlank="1" showInputMessage="1" showErrorMessage="1" prompt="Šajā šūnā ir darblapas nosaukums" sqref="B1:D1" xr:uid="{00000000-0002-0000-0200-000001000000}"/>
    <dataValidation allowBlank="1" showInputMessage="1" showErrorMessage="1" prompt="NEDĒĻAS GRAFIKA PADOMS._x000a__x000a_Lai atjauninātu nedēļas grafiku, atsvaidziniet to" sqref="F3:F8" xr:uid="{00000000-0002-0000-0200-000002000000}"/>
  </dataValidations>
  <printOptions horizontalCentered="1"/>
  <pageMargins left="0.25" right="0.25" top="0.75" bottom="0.75" header="0.3" footer="0.3"/>
  <pageSetup paperSize="9"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1" customWidth="1"/>
    <col min="2" max="8" width="7.625" style="21" customWidth="1"/>
    <col min="9" max="9" width="2.625" style="21" customWidth="1"/>
    <col min="10" max="16" width="7.625" style="21" customWidth="1"/>
    <col min="17" max="17" width="1.625" style="21" customWidth="1"/>
    <col min="18" max="18" width="18.25" style="21" customWidth="1"/>
    <col min="19" max="19" width="31.625" style="21" customWidth="1"/>
    <col min="20" max="16384" width="9" style="21"/>
  </cols>
  <sheetData>
    <row r="1" spans="1:19" ht="50.25" customHeight="1" x14ac:dyDescent="0.55000000000000004">
      <c r="A1"/>
      <c r="B1" s="38" t="s">
        <v>36</v>
      </c>
      <c r="C1" s="38"/>
      <c r="D1" s="38"/>
      <c r="E1" s="38"/>
      <c r="F1" s="38"/>
      <c r="G1" s="38"/>
      <c r="H1" s="38"/>
      <c r="I1" s="38"/>
      <c r="J1" s="38"/>
      <c r="K1" s="38"/>
      <c r="L1" s="38"/>
      <c r="M1" s="38"/>
      <c r="N1" s="38"/>
      <c r="O1" s="38"/>
      <c r="P1" s="38"/>
      <c r="Q1"/>
      <c r="R1"/>
    </row>
    <row r="2" spans="1:19" ht="29.25" customHeight="1" x14ac:dyDescent="0.3">
      <c r="A2"/>
      <c r="B2" s="39" t="str">
        <f ca="1">UPPER(TEXT(GrafiksSākums,"MMMM"))</f>
        <v>JANVĀRIS</v>
      </c>
      <c r="C2" s="39"/>
      <c r="D2" s="30">
        <f ca="1">DAY(DATE(YEAR(GrafiksSākums),MONTH(GrafiksSākums)+1,1)-1)</f>
        <v>31</v>
      </c>
      <c r="E2" s="30">
        <f ca="1">WEEKDAY(DATE(YEAR(GrafiksSākums),MONTH(GrafiksSākums),1),2)</f>
        <v>2</v>
      </c>
      <c r="F2" s="1"/>
      <c r="G2" s="1"/>
      <c r="H2" s="1"/>
      <c r="I2"/>
      <c r="J2" s="39" t="str">
        <f ca="1">UPPER(TEXT(DATE(GrafiksGads,MONTH(GrafiksSākums)+1,1),"MMMM"))</f>
        <v>FEBRUĀRIS</v>
      </c>
      <c r="K2" s="39"/>
      <c r="L2" s="29">
        <f ca="1">DAY(DATE(YEAR(GrafiksSākums),MONTH(GrafiksSākums)+2,1)-1)</f>
        <v>28</v>
      </c>
      <c r="M2" s="29">
        <f ca="1">WEEKDAY(DATE(YEAR(GrafiksSākums),MONTH(GrafiksSākums)+1,1),2)</f>
        <v>5</v>
      </c>
      <c r="N2" s="1"/>
      <c r="O2" s="1"/>
      <c r="P2" s="1"/>
      <c r="Q2"/>
      <c r="R2" s="1"/>
    </row>
    <row r="3" spans="1:19" ht="29.25" customHeight="1" x14ac:dyDescent="0.3">
      <c r="A3"/>
      <c r="B3" s="7" t="s">
        <v>37</v>
      </c>
      <c r="C3" s="8" t="s">
        <v>38</v>
      </c>
      <c r="D3" s="8" t="s">
        <v>39</v>
      </c>
      <c r="E3" s="8" t="s">
        <v>40</v>
      </c>
      <c r="F3" s="8" t="s">
        <v>41</v>
      </c>
      <c r="G3" s="8" t="s">
        <v>42</v>
      </c>
      <c r="H3" s="9" t="s">
        <v>43</v>
      </c>
      <c r="I3"/>
      <c r="J3" s="7" t="s">
        <v>37</v>
      </c>
      <c r="K3" s="8" t="s">
        <v>38</v>
      </c>
      <c r="L3" s="8" t="s">
        <v>39</v>
      </c>
      <c r="M3" s="8" t="s">
        <v>40</v>
      </c>
      <c r="N3" s="8" t="s">
        <v>41</v>
      </c>
      <c r="O3" s="8" t="s">
        <v>42</v>
      </c>
      <c r="P3" s="9" t="s">
        <v>43</v>
      </c>
      <c r="Q3"/>
      <c r="R3" s="2" t="s">
        <v>22</v>
      </c>
    </row>
    <row r="4" spans="1:19" ht="29.25" customHeight="1" x14ac:dyDescent="0.3">
      <c r="A4"/>
      <c r="B4" s="12" t="str">
        <f ca="1">IF($E$2=COLUMN(A$2),1,IF(A4&gt;0,A4+1,""))</f>
        <v/>
      </c>
      <c r="C4" s="13">
        <f t="shared" ref="C4:H4" ca="1" si="0">IF($E$2=COLUMN(B$2),1,IF(AND(B4&gt;0,B4&lt;&gt;""),B4+1,""))</f>
        <v>1</v>
      </c>
      <c r="D4" s="13">
        <f t="shared" ca="1" si="0"/>
        <v>2</v>
      </c>
      <c r="E4" s="13">
        <f t="shared" ca="1" si="0"/>
        <v>3</v>
      </c>
      <c r="F4" s="13">
        <f t="shared" ca="1" si="0"/>
        <v>4</v>
      </c>
      <c r="G4" s="13">
        <f t="shared" ca="1" si="0"/>
        <v>5</v>
      </c>
      <c r="H4" s="14">
        <f t="shared" ca="1" si="0"/>
        <v>6</v>
      </c>
      <c r="I4"/>
      <c r="J4" s="12" t="str">
        <f ca="1">IF(M$2=COLUMN(A$2),1,IF(I4&gt;0,I4+1,""))</f>
        <v/>
      </c>
      <c r="K4" s="13" t="str">
        <f ca="1">IF(M$2=COLUMN(B$2),1,IF(AND(J4&gt;0,J4&lt;&gt;""),J4+1,""))</f>
        <v/>
      </c>
      <c r="L4" s="13" t="str">
        <f ca="1">IF(M$2=COLUMN(C$2),1,IF(AND(K4&gt;0,K4&lt;&gt;""),K4+1,""))</f>
        <v/>
      </c>
      <c r="M4" s="13" t="str">
        <f ca="1">IF(M$2=COLUMN(D$2),1,IF(AND(L4&gt;0,L4&lt;&gt;""),L4+1,""))</f>
        <v/>
      </c>
      <c r="N4" s="13">
        <f ca="1">IF(M$2=COLUMN(E$2),1,IF(AND(M4&gt;0,M4&lt;&gt;""),M4+1,""))</f>
        <v>1</v>
      </c>
      <c r="O4" s="13">
        <f ca="1">IF(M$2=COLUMN(F$2),1,IF(AND(N4&gt;0,N4&lt;&gt;""),N4+1,""))</f>
        <v>2</v>
      </c>
      <c r="P4" s="14">
        <f ca="1">IF(M$2=COLUMN(G$2),1,IF(AND(O4&gt;0,O4&lt;&gt;""),O4+1,""))</f>
        <v>3</v>
      </c>
      <c r="Q4"/>
      <c r="R4" s="3">
        <f ca="1">YEAR(TODAY())</f>
        <v>2019</v>
      </c>
      <c r="S4" s="37"/>
    </row>
    <row r="5" spans="1:19" ht="29.25" customHeight="1" x14ac:dyDescent="0.3">
      <c r="A5"/>
      <c r="B5" s="15">
        <f ca="1">H4+1</f>
        <v>7</v>
      </c>
      <c r="C5" s="16">
        <f ca="1">B5+1</f>
        <v>8</v>
      </c>
      <c r="D5" s="16">
        <f t="shared" ref="D5:H5" ca="1" si="1">C5+1</f>
        <v>9</v>
      </c>
      <c r="E5" s="16">
        <f t="shared" ca="1" si="1"/>
        <v>10</v>
      </c>
      <c r="F5" s="16">
        <f t="shared" ca="1" si="1"/>
        <v>11</v>
      </c>
      <c r="G5" s="16">
        <f t="shared" ca="1" si="1"/>
        <v>12</v>
      </c>
      <c r="H5" s="17">
        <f t="shared" ca="1" si="1"/>
        <v>13</v>
      </c>
      <c r="I5"/>
      <c r="J5" s="15">
        <f ca="1">P4+1</f>
        <v>4</v>
      </c>
      <c r="K5" s="16">
        <f t="shared" ref="K5:P7" ca="1" si="2">J5+1</f>
        <v>5</v>
      </c>
      <c r="L5" s="16">
        <f t="shared" ca="1" si="2"/>
        <v>6</v>
      </c>
      <c r="M5" s="16">
        <f t="shared" ca="1" si="2"/>
        <v>7</v>
      </c>
      <c r="N5" s="16">
        <f t="shared" ca="1" si="2"/>
        <v>8</v>
      </c>
      <c r="O5" s="16">
        <f t="shared" ca="1" si="2"/>
        <v>9</v>
      </c>
      <c r="P5" s="17">
        <f t="shared" ca="1" si="2"/>
        <v>10</v>
      </c>
      <c r="Q5"/>
      <c r="R5" s="2" t="s">
        <v>44</v>
      </c>
      <c r="S5" s="37"/>
    </row>
    <row r="6" spans="1:19" ht="29.25" customHeight="1" x14ac:dyDescent="0.3">
      <c r="A6"/>
      <c r="B6" s="15">
        <f t="shared" ref="B6:B7" ca="1" si="3">H5+1</f>
        <v>14</v>
      </c>
      <c r="C6" s="16">
        <f t="shared" ref="C6:H6" ca="1" si="4">B6+1</f>
        <v>15</v>
      </c>
      <c r="D6" s="16">
        <f t="shared" ca="1" si="4"/>
        <v>16</v>
      </c>
      <c r="E6" s="16">
        <f t="shared" ca="1" si="4"/>
        <v>17</v>
      </c>
      <c r="F6" s="16">
        <f t="shared" ca="1" si="4"/>
        <v>18</v>
      </c>
      <c r="G6" s="16">
        <f t="shared" ca="1" si="4"/>
        <v>19</v>
      </c>
      <c r="H6" s="17">
        <f t="shared" ca="1" si="4"/>
        <v>20</v>
      </c>
      <c r="I6"/>
      <c r="J6" s="15">
        <f ca="1">P5+1</f>
        <v>11</v>
      </c>
      <c r="K6" s="16">
        <f t="shared" ca="1" si="2"/>
        <v>12</v>
      </c>
      <c r="L6" s="16">
        <f t="shared" ca="1" si="2"/>
        <v>13</v>
      </c>
      <c r="M6" s="16">
        <f t="shared" ca="1" si="2"/>
        <v>14</v>
      </c>
      <c r="N6" s="16">
        <f t="shared" ca="1" si="2"/>
        <v>15</v>
      </c>
      <c r="O6" s="16">
        <f t="shared" ca="1" si="2"/>
        <v>16</v>
      </c>
      <c r="P6" s="17">
        <f t="shared" ca="1" si="2"/>
        <v>17</v>
      </c>
      <c r="Q6"/>
      <c r="R6" s="4">
        <f ca="1">DATE(YEAR(TODAY()),1,6)</f>
        <v>43471</v>
      </c>
      <c r="S6" s="37"/>
    </row>
    <row r="7" spans="1:19" ht="29.25" customHeight="1" x14ac:dyDescent="0.3">
      <c r="A7"/>
      <c r="B7" s="15">
        <f t="shared" ca="1" si="3"/>
        <v>21</v>
      </c>
      <c r="C7" s="16">
        <f t="shared" ref="C7:H7" ca="1" si="5">B7+1</f>
        <v>22</v>
      </c>
      <c r="D7" s="16">
        <f t="shared" ca="1" si="5"/>
        <v>23</v>
      </c>
      <c r="E7" s="16">
        <f t="shared" ca="1" si="5"/>
        <v>24</v>
      </c>
      <c r="F7" s="16">
        <f t="shared" ca="1" si="5"/>
        <v>25</v>
      </c>
      <c r="G7" s="16">
        <f t="shared" ca="1" si="5"/>
        <v>26</v>
      </c>
      <c r="H7" s="17">
        <f t="shared" ca="1" si="5"/>
        <v>27</v>
      </c>
      <c r="I7"/>
      <c r="J7" s="15">
        <f ca="1">P6+1</f>
        <v>18</v>
      </c>
      <c r="K7" s="16">
        <f t="shared" ca="1" si="2"/>
        <v>19</v>
      </c>
      <c r="L7" s="16">
        <f t="shared" ca="1" si="2"/>
        <v>20</v>
      </c>
      <c r="M7" s="16">
        <f t="shared" ca="1" si="2"/>
        <v>21</v>
      </c>
      <c r="N7" s="16">
        <f t="shared" ca="1" si="2"/>
        <v>22</v>
      </c>
      <c r="O7" s="16">
        <f t="shared" ca="1" si="2"/>
        <v>23</v>
      </c>
      <c r="P7" s="17">
        <f t="shared" ca="1" si="2"/>
        <v>24</v>
      </c>
      <c r="Q7"/>
      <c r="R7" s="2" t="s">
        <v>45</v>
      </c>
      <c r="S7" s="37"/>
    </row>
    <row r="8" spans="1:19" ht="29.25" customHeight="1" x14ac:dyDescent="0.3">
      <c r="A8"/>
      <c r="B8" s="15">
        <f ca="1">IFERROR(IF(H7+1&gt;$D$2,"",H7+1),"")</f>
        <v>28</v>
      </c>
      <c r="C8" s="16">
        <f t="shared" ref="C8:H9" ca="1" si="6">IFERROR(IF(B8+1&gt;$D$2,"",B8+1),"")</f>
        <v>29</v>
      </c>
      <c r="D8" s="16">
        <f t="shared" ca="1" si="6"/>
        <v>30</v>
      </c>
      <c r="E8" s="16">
        <f t="shared" ca="1" si="6"/>
        <v>31</v>
      </c>
      <c r="F8" s="16" t="str">
        <f t="shared" ca="1" si="6"/>
        <v/>
      </c>
      <c r="G8" s="16" t="str">
        <f t="shared" ca="1" si="6"/>
        <v/>
      </c>
      <c r="H8" s="17" t="str">
        <f t="shared" ca="1" si="6"/>
        <v/>
      </c>
      <c r="I8"/>
      <c r="J8" s="15">
        <f ca="1">IFERROR(IF(P7+1&gt;L$2,"",P7+1),"")</f>
        <v>25</v>
      </c>
      <c r="K8" s="16">
        <f ca="1">IFERROR(IF(J8+1&gt;L$2,"",J8+1),"")</f>
        <v>26</v>
      </c>
      <c r="L8" s="16">
        <f ca="1">IFERROR(IF(K8+1&gt;L$2,"",K8+1),"")</f>
        <v>27</v>
      </c>
      <c r="M8" s="16">
        <f ca="1">IFERROR(IF(L8+1&gt;L$2,"",L8+1),"")</f>
        <v>28</v>
      </c>
      <c r="N8" s="16" t="str">
        <f ca="1">IFERROR(IF(M8+1&gt;L$2,"",M8+1),"")</f>
        <v/>
      </c>
      <c r="O8" s="16" t="str">
        <f ca="1">IFERROR(IF(N8+1&gt;L$2,"",N8+1),"")</f>
        <v/>
      </c>
      <c r="P8" s="17" t="str">
        <f ca="1">IFERROR(IF(O8+1&gt;L$2,"",O8+1),"")</f>
        <v/>
      </c>
      <c r="Q8"/>
      <c r="R8" s="4">
        <f ca="1">DATE(YEAR(TODAY()),4,25)</f>
        <v>43580</v>
      </c>
      <c r="S8" s="37"/>
    </row>
    <row r="9" spans="1:19" ht="29.25" customHeight="1" x14ac:dyDescent="0.3">
      <c r="A9"/>
      <c r="B9" s="18" t="str">
        <f ca="1">IFERROR(IF(H8+1&gt;$D$2,"",H8+1),"")</f>
        <v/>
      </c>
      <c r="C9" s="19" t="str">
        <f t="shared" ca="1" si="6"/>
        <v/>
      </c>
      <c r="D9" s="19" t="str">
        <f t="shared" ca="1" si="6"/>
        <v/>
      </c>
      <c r="E9" s="19" t="str">
        <f t="shared" ca="1" si="6"/>
        <v/>
      </c>
      <c r="F9" s="19" t="str">
        <f t="shared" ca="1" si="6"/>
        <v/>
      </c>
      <c r="G9" s="19" t="str">
        <f t="shared" ca="1" si="6"/>
        <v/>
      </c>
      <c r="H9" s="20" t="str">
        <f t="shared" ca="1" si="6"/>
        <v/>
      </c>
      <c r="I9"/>
      <c r="J9" s="18" t="str">
        <f ca="1">IFERROR(IF(P8+1&gt;L$2,"",P8+1),"")</f>
        <v/>
      </c>
      <c r="K9" s="19" t="str">
        <f ca="1">IFERROR(IF(J9+1&gt;L$2,"",J9+1),"")</f>
        <v/>
      </c>
      <c r="L9" s="19" t="str">
        <f ca="1">IFERROR(IF(K9+1&gt;L$2,"",K9+1),"")</f>
        <v/>
      </c>
      <c r="M9" s="19" t="str">
        <f ca="1">IFERROR(IF(L9+1&gt;L$2,"",L9+1),"")</f>
        <v/>
      </c>
      <c r="N9" s="19" t="str">
        <f ca="1">IFERROR(IF(M9+1&gt;L$2,"",M9+1),"")</f>
        <v/>
      </c>
      <c r="O9" s="19" t="str">
        <f ca="1">IFERROR(IF(N9+1&gt;L$2,"",N9+1),"")</f>
        <v/>
      </c>
      <c r="P9" s="20" t="str">
        <f ca="1">IFERROR(IF(O9+1&gt;L$2,"",O9+1),"")</f>
        <v/>
      </c>
      <c r="Q9"/>
      <c r="R9"/>
      <c r="S9" s="37"/>
    </row>
    <row r="10" spans="1:19" ht="29.25" customHeight="1" x14ac:dyDescent="0.3">
      <c r="A10"/>
      <c r="B10" s="40" t="str">
        <f ca="1">UPPER(TEXT(DATE(GrafiksGads,MONTH(GrafiksSākums)+2,1),"MMMM"))</f>
        <v>MARTS</v>
      </c>
      <c r="C10" s="40"/>
      <c r="D10" s="29">
        <f ca="1">DAY(DATE(YEAR(GrafiksSākums),MONTH(GrafiksSākums)+3,1)-1)</f>
        <v>31</v>
      </c>
      <c r="E10" s="29">
        <f ca="1">WEEKDAY(DATE(YEAR(GrafiksSākums),MONTH(GrafiksSākums)+2,1),2)</f>
        <v>5</v>
      </c>
      <c r="F10" s="23"/>
      <c r="G10" s="1"/>
      <c r="H10" s="1"/>
      <c r="I10"/>
      <c r="J10" s="40" t="str">
        <f ca="1">UPPER(TEXT(DATE(GrafiksGads,MONTH(GrafiksSākums)+3,1),"MMMM"))</f>
        <v>APRĪLIS</v>
      </c>
      <c r="K10" s="40"/>
      <c r="L10" s="26">
        <f ca="1">DAY(DATE(YEAR(GrafiksSākums),MONTH(GrafiksSākums)+4,1)-1)</f>
        <v>30</v>
      </c>
      <c r="M10" s="26">
        <f ca="1">WEEKDAY(DATE(YEAR(GrafiksSākums),MONTH(GrafiksSākums)+3,1),2)</f>
        <v>1</v>
      </c>
      <c r="N10" s="1"/>
      <c r="O10" s="1"/>
      <c r="P10" s="1"/>
      <c r="Q10"/>
      <c r="R10"/>
    </row>
    <row r="11" spans="1:19" ht="29.25" customHeight="1" x14ac:dyDescent="0.3">
      <c r="A11"/>
      <c r="B11" s="7" t="s">
        <v>37</v>
      </c>
      <c r="C11" s="8" t="s">
        <v>38</v>
      </c>
      <c r="D11" s="8" t="s">
        <v>39</v>
      </c>
      <c r="E11" s="8" t="s">
        <v>40</v>
      </c>
      <c r="F11" s="8" t="s">
        <v>41</v>
      </c>
      <c r="G11" s="8" t="s">
        <v>42</v>
      </c>
      <c r="H11" s="9" t="s">
        <v>43</v>
      </c>
      <c r="I11"/>
      <c r="J11" s="7" t="s">
        <v>37</v>
      </c>
      <c r="K11" s="8" t="s">
        <v>38</v>
      </c>
      <c r="L11" s="8" t="s">
        <v>39</v>
      </c>
      <c r="M11" s="8" t="s">
        <v>40</v>
      </c>
      <c r="N11" s="8" t="s">
        <v>41</v>
      </c>
      <c r="O11" s="8" t="s">
        <v>42</v>
      </c>
      <c r="P11" s="9" t="s">
        <v>43</v>
      </c>
      <c r="Q11"/>
      <c r="R11"/>
    </row>
    <row r="12" spans="1:19" ht="29.25" customHeight="1" x14ac:dyDescent="0.3">
      <c r="A12"/>
      <c r="B12" s="12" t="str">
        <f ca="1">IF($E$10=COLUMN(A$2),1,IF(A12&gt;0,A12+1,""))</f>
        <v/>
      </c>
      <c r="C12" s="13" t="str">
        <f ca="1">IF($E$10=COLUMN(B$2),1,IF(AND(B12&gt;0,B12&lt;&gt;""),B12+1,""))</f>
        <v/>
      </c>
      <c r="D12" s="13" t="str">
        <f t="shared" ref="D12:H12" ca="1" si="7">IF($E$10=COLUMN(C$2),1,IF(AND(C12&gt;0,C12&lt;&gt;""),C12+1,""))</f>
        <v/>
      </c>
      <c r="E12" s="13" t="str">
        <f t="shared" ca="1" si="7"/>
        <v/>
      </c>
      <c r="F12" s="13">
        <f t="shared" ca="1" si="7"/>
        <v>1</v>
      </c>
      <c r="G12" s="13">
        <f t="shared" ca="1" si="7"/>
        <v>2</v>
      </c>
      <c r="H12" s="24">
        <f t="shared" ca="1" si="7"/>
        <v>3</v>
      </c>
      <c r="I12" s="25"/>
      <c r="J12" s="12">
        <f ca="1">IF($M$10=COLUMN(A$2),1,IF(I12&gt;0,I12+1,""))</f>
        <v>1</v>
      </c>
      <c r="K12" s="13">
        <f ca="1">IF($M$10=COLUMN(B$2),1,IF(AND(J12&gt;0,J12&lt;&gt;""),J12+1,""))</f>
        <v>2</v>
      </c>
      <c r="L12" s="13">
        <f t="shared" ref="L12:P12" ca="1" si="8">IF($M$10=COLUMN(C$2),1,IF(AND(K12&gt;0,K12&lt;&gt;""),K12+1,""))</f>
        <v>3</v>
      </c>
      <c r="M12" s="13">
        <f t="shared" ca="1" si="8"/>
        <v>4</v>
      </c>
      <c r="N12" s="13">
        <f t="shared" ca="1" si="8"/>
        <v>5</v>
      </c>
      <c r="O12" s="13">
        <f t="shared" ca="1" si="8"/>
        <v>6</v>
      </c>
      <c r="P12" s="14">
        <f t="shared" ca="1" si="8"/>
        <v>7</v>
      </c>
      <c r="Q12"/>
      <c r="R12"/>
    </row>
    <row r="13" spans="1:19" ht="29.25" customHeight="1" x14ac:dyDescent="0.3">
      <c r="A13"/>
      <c r="B13" s="15">
        <f ca="1">H12+1</f>
        <v>4</v>
      </c>
      <c r="C13" s="16">
        <f ca="1">B13+1</f>
        <v>5</v>
      </c>
      <c r="D13" s="16">
        <f t="shared" ref="D13:H13" ca="1" si="9">C13+1</f>
        <v>6</v>
      </c>
      <c r="E13" s="16">
        <f t="shared" ca="1" si="9"/>
        <v>7</v>
      </c>
      <c r="F13" s="16">
        <f t="shared" ca="1" si="9"/>
        <v>8</v>
      </c>
      <c r="G13" s="16">
        <f t="shared" ca="1" si="9"/>
        <v>9</v>
      </c>
      <c r="H13" s="17">
        <f t="shared" ca="1" si="9"/>
        <v>10</v>
      </c>
      <c r="I13"/>
      <c r="J13" s="15">
        <f ca="1">P12+1</f>
        <v>8</v>
      </c>
      <c r="K13" s="16">
        <f ca="1">J13+1</f>
        <v>9</v>
      </c>
      <c r="L13" s="16">
        <f t="shared" ref="L13:P13" ca="1" si="10">K13+1</f>
        <v>10</v>
      </c>
      <c r="M13" s="16">
        <f t="shared" ca="1" si="10"/>
        <v>11</v>
      </c>
      <c r="N13" s="16">
        <f t="shared" ca="1" si="10"/>
        <v>12</v>
      </c>
      <c r="O13" s="16">
        <f t="shared" ca="1" si="10"/>
        <v>13</v>
      </c>
      <c r="P13" s="17">
        <f t="shared" ca="1" si="10"/>
        <v>14</v>
      </c>
      <c r="Q13"/>
      <c r="R13"/>
    </row>
    <row r="14" spans="1:19" ht="29.25" customHeight="1" x14ac:dyDescent="0.3">
      <c r="A14"/>
      <c r="B14" s="15">
        <f t="shared" ref="B14:B15" ca="1" si="11">H13+1</f>
        <v>11</v>
      </c>
      <c r="C14" s="16">
        <f t="shared" ref="C14:H14" ca="1" si="12">B14+1</f>
        <v>12</v>
      </c>
      <c r="D14" s="16">
        <f t="shared" ca="1" si="12"/>
        <v>13</v>
      </c>
      <c r="E14" s="16">
        <f t="shared" ca="1" si="12"/>
        <v>14</v>
      </c>
      <c r="F14" s="16">
        <f t="shared" ca="1" si="12"/>
        <v>15</v>
      </c>
      <c r="G14" s="16">
        <f t="shared" ca="1" si="12"/>
        <v>16</v>
      </c>
      <c r="H14" s="17">
        <f t="shared" ca="1" si="12"/>
        <v>17</v>
      </c>
      <c r="I14"/>
      <c r="J14" s="15">
        <f t="shared" ref="J14:J15" ca="1" si="13">P13+1</f>
        <v>15</v>
      </c>
      <c r="K14" s="16">
        <f t="shared" ref="K14:P14" ca="1" si="14">J14+1</f>
        <v>16</v>
      </c>
      <c r="L14" s="16">
        <f t="shared" ca="1" si="14"/>
        <v>17</v>
      </c>
      <c r="M14" s="16">
        <f t="shared" ca="1" si="14"/>
        <v>18</v>
      </c>
      <c r="N14" s="16">
        <f t="shared" ca="1" si="14"/>
        <v>19</v>
      </c>
      <c r="O14" s="16">
        <f t="shared" ca="1" si="14"/>
        <v>20</v>
      </c>
      <c r="P14" s="17">
        <f t="shared" ca="1" si="14"/>
        <v>21</v>
      </c>
      <c r="Q14"/>
      <c r="R14"/>
    </row>
    <row r="15" spans="1:19" ht="29.25" customHeight="1" x14ac:dyDescent="0.3">
      <c r="A15"/>
      <c r="B15" s="15">
        <f t="shared" ca="1" si="11"/>
        <v>18</v>
      </c>
      <c r="C15" s="16">
        <f t="shared" ref="C15:H15" ca="1" si="15">B15+1</f>
        <v>19</v>
      </c>
      <c r="D15" s="16">
        <f t="shared" ca="1" si="15"/>
        <v>20</v>
      </c>
      <c r="E15" s="16">
        <f t="shared" ca="1" si="15"/>
        <v>21</v>
      </c>
      <c r="F15" s="16">
        <f t="shared" ca="1" si="15"/>
        <v>22</v>
      </c>
      <c r="G15" s="16">
        <f t="shared" ca="1" si="15"/>
        <v>23</v>
      </c>
      <c r="H15" s="17">
        <f t="shared" ca="1" si="15"/>
        <v>24</v>
      </c>
      <c r="I15"/>
      <c r="J15" s="15">
        <f t="shared" ca="1" si="13"/>
        <v>22</v>
      </c>
      <c r="K15" s="16">
        <f t="shared" ref="K15:P15" ca="1" si="16">J15+1</f>
        <v>23</v>
      </c>
      <c r="L15" s="16">
        <f t="shared" ca="1" si="16"/>
        <v>24</v>
      </c>
      <c r="M15" s="16">
        <f t="shared" ca="1" si="16"/>
        <v>25</v>
      </c>
      <c r="N15" s="16">
        <f t="shared" ca="1" si="16"/>
        <v>26</v>
      </c>
      <c r="O15" s="16">
        <f t="shared" ca="1" si="16"/>
        <v>27</v>
      </c>
      <c r="P15" s="17">
        <f t="shared" ca="1" si="16"/>
        <v>28</v>
      </c>
      <c r="Q15"/>
      <c r="R15"/>
    </row>
    <row r="16" spans="1:19" ht="29.25" customHeight="1" x14ac:dyDescent="0.3">
      <c r="A16"/>
      <c r="B16" s="15">
        <f ca="1">IFERROR(IF(H15+1&gt;$D$10,"",H15+1),"")</f>
        <v>25</v>
      </c>
      <c r="C16" s="16">
        <f ca="1">IFERROR(IF(B16+1&gt;$D$10,"",B16+1),"")</f>
        <v>26</v>
      </c>
      <c r="D16" s="16">
        <f t="shared" ref="D16:H16" ca="1" si="17">IFERROR(IF(C16+1&gt;$D$10,"",C16+1),"")</f>
        <v>27</v>
      </c>
      <c r="E16" s="16">
        <f t="shared" ca="1" si="17"/>
        <v>28</v>
      </c>
      <c r="F16" s="16">
        <f t="shared" ca="1" si="17"/>
        <v>29</v>
      </c>
      <c r="G16" s="16">
        <f t="shared" ca="1" si="17"/>
        <v>30</v>
      </c>
      <c r="H16" s="17">
        <f t="shared" ca="1" si="17"/>
        <v>31</v>
      </c>
      <c r="I16"/>
      <c r="J16" s="15">
        <f ca="1">IFERROR(IF(P15+1&gt;$L$10,"",P15+1),"")</f>
        <v>29</v>
      </c>
      <c r="K16" s="16">
        <f ca="1">IFERROR(IF(J16+1&gt;$L$10,"",J16+1),"")</f>
        <v>30</v>
      </c>
      <c r="L16" s="16" t="str">
        <f t="shared" ref="L16:P16" ca="1" si="18">IFERROR(IF(K16+1&gt;$L$10,"",K16+1),"")</f>
        <v/>
      </c>
      <c r="M16" s="16" t="str">
        <f t="shared" ca="1" si="18"/>
        <v/>
      </c>
      <c r="N16" s="16" t="str">
        <f t="shared" ca="1" si="18"/>
        <v/>
      </c>
      <c r="O16" s="16" t="str">
        <f t="shared" ca="1" si="18"/>
        <v/>
      </c>
      <c r="P16" s="17" t="str">
        <f t="shared" ca="1" si="18"/>
        <v/>
      </c>
      <c r="Q16"/>
      <c r="R16"/>
    </row>
    <row r="17" spans="1:18" ht="29.25" customHeight="1" x14ac:dyDescent="0.3">
      <c r="A17"/>
      <c r="B17" s="18" t="str">
        <f ca="1">IFERROR(IF(H16+1&gt;$D$10,"",H16+1),"")</f>
        <v/>
      </c>
      <c r="C17" s="19" t="str">
        <f ca="1">IFERROR(IF(B17+1&gt;$D$10,"",B17+1),"")</f>
        <v/>
      </c>
      <c r="D17" s="19" t="str">
        <f t="shared" ref="D17:H17" ca="1" si="19">IFERROR(IF(C17+1&gt;$D$10,"",C17+1),"")</f>
        <v/>
      </c>
      <c r="E17" s="19" t="str">
        <f t="shared" ca="1" si="19"/>
        <v/>
      </c>
      <c r="F17" s="19" t="str">
        <f t="shared" ca="1" si="19"/>
        <v/>
      </c>
      <c r="G17" s="19" t="str">
        <f t="shared" ca="1" si="19"/>
        <v/>
      </c>
      <c r="H17" s="20" t="str">
        <f t="shared" ca="1" si="19"/>
        <v/>
      </c>
      <c r="I17"/>
      <c r="J17" s="18" t="str">
        <f ca="1">IFERROR(IF(P16+1&gt;$L$10,"",P16+1),"")</f>
        <v/>
      </c>
      <c r="K17" s="19" t="str">
        <f ca="1">IFERROR(IF(J17+1&gt;$L$10,"",J17+1),"")</f>
        <v/>
      </c>
      <c r="L17" s="19" t="str">
        <f t="shared" ref="L17:P17" ca="1" si="20">IFERROR(IF(K17+1&gt;$L$10,"",K17+1),"")</f>
        <v/>
      </c>
      <c r="M17" s="19" t="str">
        <f t="shared" ca="1" si="20"/>
        <v/>
      </c>
      <c r="N17" s="19" t="str">
        <f t="shared" ca="1" si="20"/>
        <v/>
      </c>
      <c r="O17" s="19" t="str">
        <f t="shared" ca="1" si="20"/>
        <v/>
      </c>
      <c r="P17" s="20"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Šajā darblapā izveidojiet semestra kalendāru. Ievadiet gadu šūnā R4, Sākuma datums ir šūnā R6, un beigu datums ir šūnā R8. Četru mēnešu kalendārs tiek atjaunināts automātiski" sqref="A1" xr:uid="{00000000-0002-0000-0300-000000000000}"/>
    <dataValidation allowBlank="1" showInputMessage="1" showErrorMessage="1" prompt="Ievadiet gadu zemāk esošajā šūnā" sqref="R3" xr:uid="{00000000-0002-0000-0300-000001000000}"/>
    <dataValidation allowBlank="1" showInputMessage="1" showErrorMessage="1" prompt="Ievadiet gadu šajā šūnā" sqref="R4" xr:uid="{00000000-0002-0000-0300-000002000000}"/>
    <dataValidation allowBlank="1" showInputMessage="1" showErrorMessage="1" prompt="Ievadiet sākuma datumu šūnā zemāk" sqref="R5" xr:uid="{00000000-0002-0000-0300-000003000000}"/>
    <dataValidation allowBlank="1" showInputMessage="1" showErrorMessage="1" prompt="Ievadiet sākuma datumu šajā šūnā" sqref="R6" xr:uid="{00000000-0002-0000-0300-000004000000}"/>
    <dataValidation allowBlank="1" showInputMessage="1" showErrorMessage="1" prompt="Ievadiet beigu datumu šūnā zemāk" sqref="R7" xr:uid="{00000000-0002-0000-0300-000005000000}"/>
    <dataValidation allowBlank="1" showInputMessage="1" showErrorMessage="1" prompt="Šajā šūnā ievadiet beigu datumu" sqref="R8" xr:uid="{00000000-0002-0000-0300-000006000000}"/>
    <dataValidation allowBlank="1" showInputMessage="1" showErrorMessage="1" prompt="Šī mēneša kalendārs ir šūnās no B3 līdz H9 zemāk. Nākamais mēnesis ir šūnās no J3 līdz P9. Trešais mēnesis ir šūnās no B11 līdz H17. Ceturtais mēnesis ir šūnās no J11 līdz P17" sqref="B2:C2" xr:uid="{00000000-0002-0000-0300-000007000000}"/>
    <dataValidation allowBlank="1" showInputMessage="1" showErrorMessage="1" prompt="Šūnās no B3 līdz H3 ir iepriekšējā mēneša nedēļas dienu nosaukumi. Šajā šūnā ir sākuma nedēļas diena" sqref="B3 J3 B11 J11" xr:uid="{00000000-0002-0000-0300-000008000000}"/>
    <dataValidation allowBlank="1" showInputMessage="1" showErrorMessage="1" prompt="Mēneša kalendāra dienas tiek automātiski atjaunināti šūnās no B4 līdz H9. Datumi ar izpildes termiņiem tiks iezīmēti ar RGB krāsu modeli R=222 G=56 B=0  " sqref="B4" xr:uid="{00000000-0002-0000-0300-000009000000}"/>
    <dataValidation allowBlank="1" showInputMessage="1" showErrorMessage="1" prompt="Šī mēneša kalendārs ir šūnās zemāk. Šūnas no J3 līdz P3 satur šī kalendāra nedēļas dienu nosaukumus" sqref="J2:K2" xr:uid="{00000000-0002-0000-0300-00000A000000}"/>
    <dataValidation allowBlank="1" showInputMessage="1" showErrorMessage="1" prompt="Mēneša kalendāra dienas tiek automātiski atjauninātas šūnās no J4 līdz P9. Datumi ar izpildes termiņiem tiks iezīmēti ar RGB krāsu modeli R=222 G=56 B=0" sqref="J4" xr:uid="{00000000-0002-0000-0300-00000C000000}"/>
    <dataValidation allowBlank="1" showInputMessage="1" showErrorMessage="1" prompt="Šī mēneša kalendārs ir šūnās zemāk. Šūnās no B11 līdz H11 satur šī kalendāra nedēļas dienu nosaukumus" sqref="B10:C10" xr:uid="{00000000-0002-0000-0300-00000D000000}"/>
    <dataValidation allowBlank="1" showInputMessage="1" showErrorMessage="1" prompt="Mēneša kalendāra dienas tiek automātiski atjaunināti šūnās no B12 līdz H17. Datumi ar izpildes termiņiem tiks iezīmēti ar RGB krāsu modeli R=222 G=56 B=0  " sqref="B12" xr:uid="{00000000-0002-0000-0300-00000E000000}"/>
    <dataValidation allowBlank="1" showInputMessage="1" showErrorMessage="1" prompt="Šī mēneša kalendārs ir šūnās zemāk. Šūnās no J11 līdz P11 satur šī kalendāra nedēļas dienu nosaukumus_x000a_" sqref="J10:K10" xr:uid="{00000000-0002-0000-0300-00000F000000}"/>
    <dataValidation allowBlank="1" showInputMessage="1" showErrorMessage="1" prompt="Mēneša kalendāra dienas tiek automātiski atjaunināti šūnās no J12 līdz P17. Datumi ar izpildes termiņiem tiks iezīmēti ar RGB krāsu modeli R=222 G=56 B=0  " sqref="J12" xr:uid="{00000000-0002-0000-0300-000010000000}"/>
    <dataValidation allowBlank="1" showInputMessage="1" showErrorMessage="1" prompt="SEMESTRA KALENDĀRA PADOMS._x000a__x000a_Ievadiet gadu, sākuma datumu un beigu datumu, lai skatītu četru mēnešu grafiku._x000a__x000a_Dienas, kurās ir izpildes termiņi, tiek attēlotas R=222, G=56, B=0" sqref="S4:S9" xr:uid="{00000000-0002-0000-0300-000011000000}"/>
    <dataValidation allowBlank="1" showInputMessage="1" showErrorMessage="1" prompt="Formula, lai ģenerētu konkrētas dienas mēnesī, ir šajā šūnā. Nedzēsiet šo saturu" sqref="D2 L2 D10 L10" xr:uid="{00000000-0002-0000-0300-000012000000}"/>
    <dataValidation allowBlank="1" showInputMessage="1" showErrorMessage="1" prompt="Formula, lai ģenerētu mēneša nedēļas, ir šajā šūnā. Nedzēsiet šo saturu" sqref="E2 M2 E10 M10" xr:uid="{00000000-0002-0000-0300-000013000000}"/>
    <dataValidation allowBlank="1" showInputMessage="1" showErrorMessage="1" prompt="Šajā šūnā ir šīs darblapas nosaukums. Šūnās zemāk ir četru mēnešu kalendārs. Padoms ir šūnā S4" sqref="B1:P1" xr:uid="{00000000-0002-0000-0300-000014000000}"/>
  </dataValidations>
  <printOptions horizontalCentered="1"/>
  <pageMargins left="0.25" right="0.25" top="0.75" bottom="0.75" header="0.3" footer="0.3"/>
  <pageSetup paperSize="9"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(B12&lt;&gt;"")*(DATEVALUE($B$10&amp;" "&amp;B12&amp;", "&amp;$R$4)&gt;=$R$6)*(DATEVALUE($B$10&amp;" "&amp;B12&amp;", "&amp;$R$4)&lt;=$R$8)*(MATCH(DATEVALUE($B$10&amp;" "&amp;B12&amp;", "&amp;$R$4),'Izpildes termiņi'!$G:$G,0)&gt;0)</xm:f>
            <x14:dxf>
              <font>
                <b/>
                <i/>
                <color theme="4"/>
              </font>
            </x14:dxf>
          </x14:cfRule>
          <xm:sqref>B12:H17</xm:sqref>
        </x14:conditionalFormatting>
        <x14:conditionalFormatting xmlns:xm="http://schemas.microsoft.com/office/excel/2006/main">
          <x14:cfRule type="expression" priority="108" id="{83BB8D5E-7B5C-4566-A802-24F8F2D1A463}">
            <xm:f>(J12&lt;&gt;"")*(DATEVALUE($J$10&amp;" "&amp;J12&amp;", "&amp;$R$4)&gt;=$R$6)*(DATEVALUE($J$10&amp;" "&amp;J12&amp;", "&amp;$R$4)&lt;=$R$8)*(MATCH(DATEVALUE($J$10&amp;" "&amp;J12&amp;", "&amp;$R$4),'Izpildes termiņi'!$G:$G,0)&gt;0)</xm:f>
            <x14:dxf>
              <font>
                <b/>
                <i/>
                <color theme="4"/>
              </font>
            </x14:dxf>
          </x14:cfRule>
          <xm:sqref>J12:P17</xm:sqref>
        </x14:conditionalFormatting>
        <x14:conditionalFormatting xmlns:xm="http://schemas.microsoft.com/office/excel/2006/main">
          <x14:cfRule type="expression" priority="110" id="{6A42FF6F-2BB9-43AE-A8E1-70BD9879AB95}">
            <xm:f>(B4&lt;&gt;"")*(DATEVALUE($B$2&amp;" "&amp;B4&amp;", "&amp;$R$4)&gt;=$R$6)*(DATEVALUE($B$2&amp;" "&amp;B4&amp;", "&amp;$R$4)&lt;=$R$8)*(MATCH(DATEVALUE($B$2&amp;" "&amp;B4&amp;", "&amp;$R$4),'Izpildes termiņi'!$G:$G,0))</xm:f>
            <x14:dxf>
              <font>
                <b/>
                <i/>
                <color theme="4"/>
              </font>
            </x14:dxf>
          </x14:cfRule>
          <xm:sqref>B4:H9</xm:sqref>
        </x14:conditionalFormatting>
        <x14:conditionalFormatting xmlns:xm="http://schemas.microsoft.com/office/excel/2006/main">
          <x14:cfRule type="expression" priority="112" id="{25F2C936-614F-4406-9635-03B2F39A7B7A}">
            <xm:f>(J4&lt;&gt;"")*(DATEVALUE($J$2&amp;" "&amp;J4&amp;", "&amp;$R$4)&gt;=$R$6)*(DATEVALUE($J$2&amp;" "&amp;J4&amp;", "&amp;$R$4)&lt;=$R$8)*(MATCH(DATEVALUE($J$2&amp;" "&amp;J4&amp;", "&amp;$R$4),'Izpildes termiņi'!$G:$G,0)&gt;0)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Darblapas</vt:lpstr>
      </vt:variant>
      <vt:variant>
        <vt:i4>4</vt:i4>
      </vt:variant>
      <vt:variant>
        <vt:lpstr>Diapazoni ar nosaukumiem</vt:lpstr>
      </vt:variant>
      <vt:variant>
        <vt:i4>13</vt:i4>
      </vt:variant>
    </vt:vector>
  </HeadingPairs>
  <TitlesOfParts>
    <vt:vector size="17" baseType="lpstr">
      <vt:lpstr>Nodarbību saraksts</vt:lpstr>
      <vt:lpstr>Izpildes termiņi</vt:lpstr>
      <vt:lpstr>Nedēļas grafiks</vt:lpstr>
      <vt:lpstr>Semestra kalendārs</vt:lpstr>
      <vt:lpstr>'Izpildes termiņi'!Drukas_apgabals</vt:lpstr>
      <vt:lpstr>'Nedēļas grafiks'!Drukas_apgabals</vt:lpstr>
      <vt:lpstr>'Nodarbību saraksts'!Drukas_apgabals</vt:lpstr>
      <vt:lpstr>'Semestra kalendārs'!Drukas_apgabals</vt:lpstr>
      <vt:lpstr>'Izpildes termiņi'!Drukāt_virsrakstus</vt:lpstr>
      <vt:lpstr>'Nedēļas grafiks'!Drukāt_virsrakstus</vt:lpstr>
      <vt:lpstr>'Nodarbību saraksts'!Drukāt_virsrakstus</vt:lpstr>
      <vt:lpstr>GrafiksBeigas</vt:lpstr>
      <vt:lpstr>GrafiksGads</vt:lpstr>
      <vt:lpstr>GrafiksSākums</vt:lpstr>
      <vt:lpstr>GrafiksSemestris</vt:lpstr>
      <vt:lpstr>NedēļasDienas</vt:lpstr>
      <vt:lpstr>NodarbībuSaraksts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2018-02-18T21:40:39Z</dcterms:created>
  <dcterms:modified xsi:type="dcterms:W3CDTF">2019-05-24T09:55:55Z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