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13455" windowHeight="6705"/>
  </bookViews>
  <sheets>
    <sheet name="DUOMENYS" sheetId="1" r:id="rId1"/>
    <sheet name="IŠMATAVIMAI" sheetId="2" r:id="rId2"/>
    <sheet name="SVORIS IR KMI" sheetId="3" r:id="rId3"/>
    <sheet name="SVORIS IR KŪNO RIEBALAI" sheetId="4" r:id="rId4"/>
  </sheets>
  <definedNames>
    <definedName name="_1pavadinimas">Duomenys[[#Headers],[Data]]</definedName>
    <definedName name="BendrasŪgis">DUOMENYS!$L$4</definedName>
    <definedName name="EilutėsAntraštėsSritis1..L4">DUOMENYS!$K$2</definedName>
    <definedName name="_xlnm.Print_Titles" localSheetId="0">DUOMENYS!$6:$6</definedName>
    <definedName name="RngData">OFFSET(Duomenys[[#Headers],[Data]],1,0,COUNTA(Duomenys[Data]))</definedName>
    <definedName name="RngDilbis">OFFSET(Duomenys[[#Headers],[Dilbis (cm)]],1,0,COUNTA(Duomenys[Data]))</definedName>
    <definedName name="RngKlubai">OFFSET(Duomenys[[#Headers],[Klubai (cm)]],1,0,COUNTA(Duomenys[Data]))</definedName>
    <definedName name="RngKMI">OFFSET(Duomenys[[#Headers],[Apytikris kūno masės indeksas (KMI)]],1,0,COUNTA(Duomenys[Data]))</definedName>
    <definedName name="RngKRP">OFFSET(Duomenys[[#Headers],[Apytikris kūno riebalų procentas]],1,0,COUNTA(Duomenys[Data]))</definedName>
    <definedName name="RngKRS">OFFSET(Duomenys[[#Headers],[Apytikris kūno riebalų svoris]],1,0,COUNTA(Duomenys[Data]))</definedName>
    <definedName name="RngKrūtinė">OFFSET(Duomenys[[#Headers],[Krūtinė (cm)]],1,0,COUNTA(Duomenys[Data]))</definedName>
    <definedName name="RngLiemuo">OFFSET(Duomenys[[#Headers],[Liemuo (cm)]],1,0,COUNTA(Duomenys[Data]))</definedName>
    <definedName name="RngLKS">OFFSET(Duomenys[[#Headers],[Apytikris liesas kūno svoris]],1,0,COUNTA(Duomenys[Data]))</definedName>
    <definedName name="RngRiešas">OFFSET(Duomenys[[#Headers],[Riešas (cm)]],1,0,COUNTA(Duomenys[Data]))</definedName>
    <definedName name="RngSvoris">OFFSET(Duomenys[[#Headers],[Svoris (kg)]],1,0,COUNTA(Duomenys[Data]))</definedName>
    <definedName name="ŪgisCentimetrai">DUOMENYS!$L$3</definedName>
    <definedName name="ŪgisMetrai">DUOMENYS!$L$2</definedName>
  </definedNames>
  <calcPr calcId="171027"/>
</workbook>
</file>

<file path=xl/calcChain.xml><?xml version="1.0" encoding="utf-8"?>
<calcChain xmlns="http://schemas.openxmlformats.org/spreadsheetml/2006/main">
  <c r="I8" i="1" l="1"/>
  <c r="J8" i="1" s="1"/>
  <c r="K8" i="1" s="1"/>
  <c r="I9" i="1"/>
  <c r="J9" i="1" s="1"/>
  <c r="K9" i="1" s="1"/>
  <c r="I10" i="1"/>
  <c r="J10" i="1" s="1"/>
  <c r="K10" i="1" s="1"/>
  <c r="I11" i="1"/>
  <c r="J11" i="1"/>
  <c r="K11" i="1" s="1"/>
  <c r="I12" i="1"/>
  <c r="J12" i="1" s="1"/>
  <c r="K12" i="1" s="1"/>
  <c r="I7" i="1"/>
  <c r="J7" i="1" s="1"/>
  <c r="K7" i="1" s="1"/>
  <c r="B7" i="1" l="1"/>
  <c r="B8" i="1"/>
  <c r="B9" i="1"/>
  <c r="B10" i="1"/>
  <c r="B11" i="1"/>
  <c r="B12" i="1"/>
  <c r="L4" i="1" l="1"/>
  <c r="L9" i="1" l="1"/>
  <c r="L11" i="1"/>
  <c r="L7" i="1"/>
  <c r="L8" i="1"/>
  <c r="L10" i="1"/>
  <c r="L12" i="1"/>
</calcChain>
</file>

<file path=xl/sharedStrings.xml><?xml version="1.0" encoding="utf-8"?>
<sst xmlns="http://schemas.openxmlformats.org/spreadsheetml/2006/main" count="16" uniqueCount="16">
  <si>
    <t>Instrukcijos: atnaujinkite ūgio duomenis dešinėje esančiuose langeliuose L2 ir L3. Pakeiskite duomenų pavyzdžius pirmuose septyniuose žemiau esančios duomenų lentelės stulpeliuose; paskutiniai keturi (pilki) stulpeliai bus apskaičiuoti automatiškai. Peržiūrėkite savo IŠMATAVIMŲ, SVORIO IR BMI BEI SVORIO IR KŪNO RIEBALŲ KIEKIO progresą šios darbaknygės atitinkamose diagramose bei darbalapiuose.</t>
  </si>
  <si>
    <t>Data</t>
  </si>
  <si>
    <t>Svoris (kg)</t>
  </si>
  <si>
    <t>Krūtinė (cm)</t>
  </si>
  <si>
    <t>Liemuo (cm)</t>
  </si>
  <si>
    <t>Klubai (cm)</t>
  </si>
  <si>
    <t>Riešas (cm)</t>
  </si>
  <si>
    <t>Dilbis (cm)</t>
  </si>
  <si>
    <t>Apytikris liesas kūno svoris</t>
  </si>
  <si>
    <t>Apytikris kūno riebalų svoris</t>
  </si>
  <si>
    <t>Aukštis (m)</t>
  </si>
  <si>
    <t>Aukštis (cm)</t>
  </si>
  <si>
    <t>Viso (cm)</t>
  </si>
  <si>
    <t>Apytikris kūno riebalų procentas</t>
  </si>
  <si>
    <t>Apytikris kūno masės indeksas (KMI)</t>
  </si>
  <si>
    <t>Fizinės būklės progreso diagrama MOTERIMS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</si>
</sst>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_ ;\-#,##0\ "/>
    <numFmt numFmtId="165" formatCode="#,##0.00_ ;\-#,##0.00\ "/>
  </numFmts>
  <fonts count="22" x14ac:knownFonts="1">
    <font>
      <sz val="11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inor"/>
    </font>
    <font>
      <b/>
      <sz val="22"/>
      <color theme="3"/>
      <name val="Century Gothic"/>
      <family val="2"/>
      <scheme val="major"/>
    </font>
    <font>
      <sz val="11"/>
      <name val="Corbel"/>
      <family val="2"/>
      <scheme val="minor"/>
    </font>
    <font>
      <sz val="18"/>
      <color theme="3"/>
      <name val="Century Gothic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b/>
      <sz val="22"/>
      <color theme="3"/>
      <name val="Century Gothic"/>
      <family val="2"/>
      <charset val="186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4" fillId="0" borderId="0" applyNumberFormat="0" applyFill="0" applyProtection="0">
      <alignment horizontal="left"/>
    </xf>
    <xf numFmtId="165" fontId="5" fillId="0" borderId="0" applyFont="0" applyFill="0" applyBorder="0" applyAlignment="0" applyProtection="0"/>
    <xf numFmtId="164" fontId="5" fillId="0" borderId="0" applyFont="0" applyFill="0" applyBorder="0" applyProtection="0">
      <alignment horizontal="left" vertical="center" indent="1"/>
    </xf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5" fillId="0" borderId="0">
      <alignment wrapText="1"/>
    </xf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4" applyNumberFormat="0" applyAlignment="0" applyProtection="0"/>
    <xf numFmtId="0" fontId="13" fillId="9" borderId="5" applyNumberFormat="0" applyAlignment="0" applyProtection="0"/>
    <xf numFmtId="0" fontId="14" fillId="9" borderId="4" applyNumberFormat="0" applyAlignment="0" applyProtection="0"/>
    <xf numFmtId="0" fontId="15" fillId="0" borderId="6" applyNumberFormat="0" applyFill="0" applyAlignment="0" applyProtection="0"/>
    <xf numFmtId="0" fontId="16" fillId="10" borderId="7" applyNumberFormat="0" applyAlignment="0" applyProtection="0"/>
    <xf numFmtId="0" fontId="17" fillId="0" borderId="0" applyNumberFormat="0" applyFill="0" applyBorder="0" applyAlignment="0" applyProtection="0"/>
    <xf numFmtId="0" fontId="5" fillId="11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2">
    <xf numFmtId="0" fontId="0" fillId="0" borderId="0" xfId="0">
      <alignment wrapText="1"/>
    </xf>
    <xf numFmtId="0" fontId="3" fillId="0" borderId="0" xfId="0" applyFont="1">
      <alignment wrapText="1"/>
    </xf>
    <xf numFmtId="0" fontId="0" fillId="2" borderId="1" xfId="0" applyFont="1" applyFill="1" applyBorder="1" applyAlignment="1">
      <alignment horizontal="left" vertical="center" indent="3"/>
    </xf>
    <xf numFmtId="0" fontId="0" fillId="0" borderId="1" xfId="0" applyFont="1" applyBorder="1" applyAlignment="1">
      <alignment horizontal="left" vertical="center" indent="3"/>
    </xf>
    <xf numFmtId="0" fontId="0" fillId="4" borderId="0" xfId="0" applyFont="1" applyFill="1" applyBorder="1">
      <alignment wrapText="1"/>
    </xf>
    <xf numFmtId="164" fontId="0" fillId="0" borderId="1" xfId="3" applyFont="1" applyBorder="1">
      <alignment horizontal="left" vertical="center" indent="1"/>
    </xf>
    <xf numFmtId="164" fontId="0" fillId="2" borderId="1" xfId="3" applyFont="1" applyFill="1" applyBorder="1">
      <alignment horizontal="left" vertical="center" indent="1"/>
    </xf>
    <xf numFmtId="14" fontId="5" fillId="0" borderId="0" xfId="7" applyFont="1">
      <alignment wrapText="1"/>
    </xf>
    <xf numFmtId="165" fontId="5" fillId="0" borderId="0" xfId="2" applyFont="1" applyFill="1" applyBorder="1" applyAlignment="1">
      <alignment wrapText="1"/>
    </xf>
    <xf numFmtId="165" fontId="5" fillId="3" borderId="0" xfId="2" applyFont="1" applyFill="1" applyBorder="1" applyAlignment="1">
      <alignment wrapText="1"/>
    </xf>
    <xf numFmtId="0" fontId="21" fillId="0" borderId="0" xfId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Data" xfId="7"/>
    <cellStyle name="Explanatory Text" xfId="22" builtinId="53" customBuiltin="1"/>
    <cellStyle name="Good" xfId="12" builtinId="26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6" builtinId="5" customBuiltin="1"/>
    <cellStyle name="Title" xfId="8" builtinId="15" customBuiltin="1"/>
    <cellStyle name="Total" xfId="23" builtinId="25" customBuiltin="1"/>
    <cellStyle name="Warning Text" xfId="20" builtinId="11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rbel"/>
        <scheme val="minor"/>
      </font>
      <numFmt numFmtId="165" formatCode="#,##0.00_ ;\-#,##0.00\ 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rbe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rbe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rbel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IŠMATAVIMAI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DUOMENYS!$D$6</c:f>
              <c:strCache>
                <c:ptCount val="1"/>
                <c:pt idx="0">
                  <c:v>Krūtinė (cm)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[0]!RngData</c:f>
              <c:numCache>
                <c:formatCode>m/d/yyyy</c:formatCode>
                <c:ptCount val="6"/>
                <c:pt idx="0">
                  <c:v>43227</c:v>
                </c:pt>
                <c:pt idx="1">
                  <c:v>43232</c:v>
                </c:pt>
                <c:pt idx="2">
                  <c:v>43237</c:v>
                </c:pt>
                <c:pt idx="3">
                  <c:v>43242</c:v>
                </c:pt>
                <c:pt idx="4">
                  <c:v>43247</c:v>
                </c:pt>
                <c:pt idx="5">
                  <c:v>43252</c:v>
                </c:pt>
              </c:numCache>
            </c:numRef>
          </c:cat>
          <c:val>
            <c:numRef>
              <c:f>[0]!RngKrūtinė</c:f>
              <c:numCache>
                <c:formatCode>#,##0.00_ ;\-#,##0.00\ </c:formatCode>
                <c:ptCount val="6"/>
                <c:pt idx="0">
                  <c:v>78.7</c:v>
                </c:pt>
                <c:pt idx="1">
                  <c:v>78.7</c:v>
                </c:pt>
                <c:pt idx="2">
                  <c:v>78.7</c:v>
                </c:pt>
                <c:pt idx="3">
                  <c:v>78.7</c:v>
                </c:pt>
                <c:pt idx="4">
                  <c:v>78.7</c:v>
                </c:pt>
                <c:pt idx="5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1-44BB-AB4B-6099B36D52D1}"/>
            </c:ext>
          </c:extLst>
        </c:ser>
        <c:ser>
          <c:idx val="1"/>
          <c:order val="1"/>
          <c:tx>
            <c:strRef>
              <c:f>DUOMENYS!$E$6</c:f>
              <c:strCache>
                <c:ptCount val="1"/>
                <c:pt idx="0">
                  <c:v>Liemuo (cm)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[0]!RngData</c:f>
              <c:numCache>
                <c:formatCode>m/d/yyyy</c:formatCode>
                <c:ptCount val="6"/>
                <c:pt idx="0">
                  <c:v>43227</c:v>
                </c:pt>
                <c:pt idx="1">
                  <c:v>43232</c:v>
                </c:pt>
                <c:pt idx="2">
                  <c:v>43237</c:v>
                </c:pt>
                <c:pt idx="3">
                  <c:v>43242</c:v>
                </c:pt>
                <c:pt idx="4">
                  <c:v>43247</c:v>
                </c:pt>
                <c:pt idx="5">
                  <c:v>43252</c:v>
                </c:pt>
              </c:numCache>
            </c:numRef>
          </c:cat>
          <c:val>
            <c:numRef>
              <c:f>[0]!RngLiemuo</c:f>
              <c:numCache>
                <c:formatCode>#,##0.00_ ;\-#,##0.00\ </c:formatCode>
                <c:ptCount val="6"/>
                <c:pt idx="0">
                  <c:v>66.040000000000006</c:v>
                </c:pt>
                <c:pt idx="1">
                  <c:v>66.040000000000006</c:v>
                </c:pt>
                <c:pt idx="2">
                  <c:v>66.040000000000006</c:v>
                </c:pt>
                <c:pt idx="3">
                  <c:v>66.040000000000006</c:v>
                </c:pt>
                <c:pt idx="4">
                  <c:v>66.040000000000006</c:v>
                </c:pt>
                <c:pt idx="5">
                  <c:v>66.040000000000006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1-44BB-AB4B-6099B36D52D1}"/>
            </c:ext>
          </c:extLst>
        </c:ser>
        <c:ser>
          <c:idx val="2"/>
          <c:order val="2"/>
          <c:tx>
            <c:strRef>
              <c:f>DUOMENYS!$F$6</c:f>
              <c:strCache>
                <c:ptCount val="1"/>
                <c:pt idx="0">
                  <c:v>Klubai (cm)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[0]!RngData</c:f>
              <c:numCache>
                <c:formatCode>m/d/yyyy</c:formatCode>
                <c:ptCount val="6"/>
                <c:pt idx="0">
                  <c:v>43227</c:v>
                </c:pt>
                <c:pt idx="1">
                  <c:v>43232</c:v>
                </c:pt>
                <c:pt idx="2">
                  <c:v>43237</c:v>
                </c:pt>
                <c:pt idx="3">
                  <c:v>43242</c:v>
                </c:pt>
                <c:pt idx="4">
                  <c:v>43247</c:v>
                </c:pt>
                <c:pt idx="5">
                  <c:v>43252</c:v>
                </c:pt>
              </c:numCache>
            </c:numRef>
          </c:cat>
          <c:val>
            <c:numRef>
              <c:f>[0]!RngKlubai</c:f>
              <c:numCache>
                <c:formatCode>#,##0.00_ ;\-#,##0.00\ </c:formatCode>
                <c:ptCount val="6"/>
                <c:pt idx="0">
                  <c:v>88.9</c:v>
                </c:pt>
                <c:pt idx="1">
                  <c:v>88.9</c:v>
                </c:pt>
                <c:pt idx="2">
                  <c:v>88.9</c:v>
                </c:pt>
                <c:pt idx="3">
                  <c:v>88.9</c:v>
                </c:pt>
                <c:pt idx="4">
                  <c:v>88.9</c:v>
                </c:pt>
                <c:pt idx="5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A1-44BB-AB4B-6099B36D52D1}"/>
            </c:ext>
          </c:extLst>
        </c:ser>
        <c:ser>
          <c:idx val="3"/>
          <c:order val="3"/>
          <c:tx>
            <c:strRef>
              <c:f>DUOMENYS!$G$6</c:f>
              <c:strCache>
                <c:ptCount val="1"/>
                <c:pt idx="0">
                  <c:v>Riešas (cm)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[0]!RngData</c:f>
              <c:numCache>
                <c:formatCode>m/d/yyyy</c:formatCode>
                <c:ptCount val="6"/>
                <c:pt idx="0">
                  <c:v>43227</c:v>
                </c:pt>
                <c:pt idx="1">
                  <c:v>43232</c:v>
                </c:pt>
                <c:pt idx="2">
                  <c:v>43237</c:v>
                </c:pt>
                <c:pt idx="3">
                  <c:v>43242</c:v>
                </c:pt>
                <c:pt idx="4">
                  <c:v>43247</c:v>
                </c:pt>
                <c:pt idx="5">
                  <c:v>43252</c:v>
                </c:pt>
              </c:numCache>
            </c:numRef>
          </c:cat>
          <c:val>
            <c:numRef>
              <c:f>[0]!RngRiešas</c:f>
              <c:numCache>
                <c:formatCode>#,##0.00_ ;\-#,##0.00\ </c:formatCode>
                <c:ptCount val="6"/>
                <c:pt idx="0">
                  <c:v>15.24</c:v>
                </c:pt>
                <c:pt idx="1">
                  <c:v>15.24</c:v>
                </c:pt>
                <c:pt idx="2">
                  <c:v>15.24</c:v>
                </c:pt>
                <c:pt idx="3">
                  <c:v>15.24</c:v>
                </c:pt>
                <c:pt idx="4">
                  <c:v>15.24</c:v>
                </c:pt>
                <c:pt idx="5">
                  <c:v>15.24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A1-44BB-AB4B-6099B36D52D1}"/>
            </c:ext>
          </c:extLst>
        </c:ser>
        <c:ser>
          <c:idx val="4"/>
          <c:order val="4"/>
          <c:tx>
            <c:strRef>
              <c:f>DUOMENYS!$H$6</c:f>
              <c:strCache>
                <c:ptCount val="1"/>
                <c:pt idx="0">
                  <c:v>Dilbis (cm)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[0]!RngData</c:f>
              <c:numCache>
                <c:formatCode>m/d/yyyy</c:formatCode>
                <c:ptCount val="6"/>
                <c:pt idx="0">
                  <c:v>43227</c:v>
                </c:pt>
                <c:pt idx="1">
                  <c:v>43232</c:v>
                </c:pt>
                <c:pt idx="2">
                  <c:v>43237</c:v>
                </c:pt>
                <c:pt idx="3">
                  <c:v>43242</c:v>
                </c:pt>
                <c:pt idx="4">
                  <c:v>43247</c:v>
                </c:pt>
                <c:pt idx="5">
                  <c:v>43252</c:v>
                </c:pt>
              </c:numCache>
            </c:numRef>
          </c:cat>
          <c:val>
            <c:numRef>
              <c:f>[0]!RngDilbis</c:f>
              <c:numCache>
                <c:formatCode>#,##0.00_ ;\-#,##0.00\ </c:formatCode>
                <c:ptCount val="6"/>
                <c:pt idx="0">
                  <c:v>24.13</c:v>
                </c:pt>
                <c:pt idx="1">
                  <c:v>24.13</c:v>
                </c:pt>
                <c:pt idx="2">
                  <c:v>24.13</c:v>
                </c:pt>
                <c:pt idx="3">
                  <c:v>24.13</c:v>
                </c:pt>
                <c:pt idx="4">
                  <c:v>24.13</c:v>
                </c:pt>
                <c:pt idx="5">
                  <c:v>24.13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A1-44BB-AB4B-6099B36D5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1747008"/>
        <c:axId val="-2021737760"/>
      </c:lineChart>
      <c:dateAx>
        <c:axId val="-20217470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1737760"/>
        <c:crosses val="autoZero"/>
        <c:auto val="1"/>
        <c:lblOffset val="100"/>
        <c:baseTimeUnit val="days"/>
      </c:dateAx>
      <c:valAx>
        <c:axId val="-202173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174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SVORIS</a:t>
            </a:r>
            <a:r>
              <a:rPr lang="en-US" baseline="0"/>
              <a:t> IR KMI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DUOMENYS!$C$6</c:f>
              <c:strCache>
                <c:ptCount val="1"/>
                <c:pt idx="0">
                  <c:v>Svoris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[0]!RngData</c:f>
              <c:numCache>
                <c:formatCode>m/d/yyyy</c:formatCode>
                <c:ptCount val="6"/>
                <c:pt idx="0">
                  <c:v>43227</c:v>
                </c:pt>
                <c:pt idx="1">
                  <c:v>43232</c:v>
                </c:pt>
                <c:pt idx="2">
                  <c:v>43237</c:v>
                </c:pt>
                <c:pt idx="3">
                  <c:v>43242</c:v>
                </c:pt>
                <c:pt idx="4">
                  <c:v>43247</c:v>
                </c:pt>
                <c:pt idx="5">
                  <c:v>43252</c:v>
                </c:pt>
              </c:numCache>
            </c:numRef>
          </c:cat>
          <c:val>
            <c:numRef>
              <c:f>[0]!RngSvoris</c:f>
              <c:numCache>
                <c:formatCode>#,##0.00_ ;\-#,##0.00\ </c:formatCode>
                <c:ptCount val="6"/>
                <c:pt idx="0">
                  <c:v>58.5</c:v>
                </c:pt>
                <c:pt idx="1">
                  <c:v>58.5</c:v>
                </c:pt>
                <c:pt idx="2">
                  <c:v>58.5</c:v>
                </c:pt>
                <c:pt idx="3">
                  <c:v>58.5</c:v>
                </c:pt>
                <c:pt idx="4">
                  <c:v>58.5</c:v>
                </c:pt>
                <c:pt idx="5">
                  <c:v>58.5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3-4230-A16C-895544D2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021744288"/>
        <c:axId val="-2021742112"/>
      </c:barChart>
      <c:lineChart>
        <c:grouping val="standard"/>
        <c:varyColors val="0"/>
        <c:ser>
          <c:idx val="2"/>
          <c:order val="1"/>
          <c:tx>
            <c:strRef>
              <c:f>DUOMENYS!$L$6</c:f>
              <c:strCache>
                <c:ptCount val="1"/>
                <c:pt idx="0">
                  <c:v>Apytikris kūno masės indeksas (KMI)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[0]!RngData</c:f>
              <c:numCache>
                <c:formatCode>m/d/yyyy</c:formatCode>
                <c:ptCount val="6"/>
                <c:pt idx="0">
                  <c:v>43227</c:v>
                </c:pt>
                <c:pt idx="1">
                  <c:v>43232</c:v>
                </c:pt>
                <c:pt idx="2">
                  <c:v>43237</c:v>
                </c:pt>
                <c:pt idx="3">
                  <c:v>43242</c:v>
                </c:pt>
                <c:pt idx="4">
                  <c:v>43247</c:v>
                </c:pt>
                <c:pt idx="5">
                  <c:v>43252</c:v>
                </c:pt>
              </c:numCache>
            </c:numRef>
          </c:cat>
          <c:val>
            <c:numRef>
              <c:f>[0]!RngKMI</c:f>
              <c:numCache>
                <c:formatCode>#,##0.00_ ;\-#,##0.00\ </c:formatCode>
                <c:ptCount val="6"/>
                <c:pt idx="0">
                  <c:v>20.727040816326532</c:v>
                </c:pt>
                <c:pt idx="1">
                  <c:v>20.727040816326532</c:v>
                </c:pt>
                <c:pt idx="2">
                  <c:v>20.727040816326532</c:v>
                </c:pt>
                <c:pt idx="3">
                  <c:v>20.727040816326532</c:v>
                </c:pt>
                <c:pt idx="4">
                  <c:v>20.727040816326532</c:v>
                </c:pt>
                <c:pt idx="5">
                  <c:v>20.727040816326532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3-4230-A16C-895544D2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1740480"/>
        <c:axId val="-2021739936"/>
      </c:lineChart>
      <c:dateAx>
        <c:axId val="-20217442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1742112"/>
        <c:crosses val="autoZero"/>
        <c:auto val="1"/>
        <c:lblOffset val="100"/>
        <c:baseTimeUnit val="days"/>
      </c:dateAx>
      <c:valAx>
        <c:axId val="-202174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1744288"/>
        <c:crosses val="autoZero"/>
        <c:crossBetween val="between"/>
      </c:valAx>
      <c:valAx>
        <c:axId val="-20217399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KMI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1740480"/>
        <c:crosses val="max"/>
        <c:crossBetween val="between"/>
      </c:valAx>
      <c:dateAx>
        <c:axId val="-2021740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0217399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SVORIS IR KŪNO RIEBALAI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DUOMENYS!$J$6</c:f>
              <c:strCache>
                <c:ptCount val="1"/>
                <c:pt idx="0">
                  <c:v>Apytikris kūno riebalų svoris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[0]!RngData</c:f>
              <c:numCache>
                <c:formatCode>m/d/yyyy</c:formatCode>
                <c:ptCount val="6"/>
                <c:pt idx="0">
                  <c:v>43227</c:v>
                </c:pt>
                <c:pt idx="1">
                  <c:v>43232</c:v>
                </c:pt>
                <c:pt idx="2">
                  <c:v>43237</c:v>
                </c:pt>
                <c:pt idx="3">
                  <c:v>43242</c:v>
                </c:pt>
                <c:pt idx="4">
                  <c:v>43247</c:v>
                </c:pt>
                <c:pt idx="5">
                  <c:v>43252</c:v>
                </c:pt>
              </c:numCache>
            </c:numRef>
          </c:cat>
          <c:val>
            <c:numRef>
              <c:f>[0]!RngKRS</c:f>
              <c:numCache>
                <c:formatCode>#,##0.00_ ;\-#,##0.00\ </c:formatCode>
                <c:ptCount val="6"/>
                <c:pt idx="0">
                  <c:v>14.669293845923569</c:v>
                </c:pt>
                <c:pt idx="1">
                  <c:v>14.669293845923569</c:v>
                </c:pt>
                <c:pt idx="2">
                  <c:v>14.669293845923569</c:v>
                </c:pt>
                <c:pt idx="3">
                  <c:v>14.669293845923569</c:v>
                </c:pt>
                <c:pt idx="4">
                  <c:v>14.669293845923569</c:v>
                </c:pt>
                <c:pt idx="5">
                  <c:v>14.669293845923569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6-4EF1-859A-4D5C0E71A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021751904"/>
        <c:axId val="-2021749184"/>
      </c:barChart>
      <c:lineChart>
        <c:grouping val="standard"/>
        <c:varyColors val="0"/>
        <c:ser>
          <c:idx val="1"/>
          <c:order val="1"/>
          <c:tx>
            <c:strRef>
              <c:f>DUOMENYS!$K$6</c:f>
              <c:strCache>
                <c:ptCount val="1"/>
                <c:pt idx="0">
                  <c:v>Apytikris kūno riebalų procentas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[0]!RngData</c:f>
              <c:numCache>
                <c:formatCode>m/d/yyyy</c:formatCode>
                <c:ptCount val="6"/>
                <c:pt idx="0">
                  <c:v>43227</c:v>
                </c:pt>
                <c:pt idx="1">
                  <c:v>43232</c:v>
                </c:pt>
                <c:pt idx="2">
                  <c:v>43237</c:v>
                </c:pt>
                <c:pt idx="3">
                  <c:v>43242</c:v>
                </c:pt>
                <c:pt idx="4">
                  <c:v>43247</c:v>
                </c:pt>
                <c:pt idx="5">
                  <c:v>43252</c:v>
                </c:pt>
              </c:numCache>
            </c:numRef>
          </c:cat>
          <c:val>
            <c:numRef>
              <c:f>[0]!RngKRP</c:f>
              <c:numCache>
                <c:formatCode>#,##0.00_ ;\-#,##0.00\ </c:formatCode>
                <c:ptCount val="6"/>
                <c:pt idx="0">
                  <c:v>25.075715975937726</c:v>
                </c:pt>
                <c:pt idx="1">
                  <c:v>25.075715975937726</c:v>
                </c:pt>
                <c:pt idx="2">
                  <c:v>25.075715975937726</c:v>
                </c:pt>
                <c:pt idx="3">
                  <c:v>25.075715975937726</c:v>
                </c:pt>
                <c:pt idx="4">
                  <c:v>25.075715975937726</c:v>
                </c:pt>
                <c:pt idx="5">
                  <c:v>25.075715975937726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D6-4EF1-859A-4D5C0E71A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1751360"/>
        <c:axId val="-2021743200"/>
      </c:lineChart>
      <c:dateAx>
        <c:axId val="-20217519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1749184"/>
        <c:crosses val="autoZero"/>
        <c:auto val="1"/>
        <c:lblOffset val="100"/>
        <c:baseTimeUnit val="days"/>
      </c:dateAx>
      <c:valAx>
        <c:axId val="-202174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1751904"/>
        <c:crosses val="autoZero"/>
        <c:crossBetween val="between"/>
      </c:valAx>
      <c:valAx>
        <c:axId val="-20217432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kūno riebalų procentinė dalis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 ;\-#,##0.0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1751360"/>
        <c:crosses val="max"/>
        <c:crossBetween val="between"/>
      </c:valAx>
      <c:dateAx>
        <c:axId val="-2021751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021743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theme="4" tint="-0.249977111117893"/>
  </sheetPr>
  <sheetViews>
    <sheetView zoomScale="127" workbookViewId="0" zoomToFit="1"/>
  </sheetViews>
  <pageMargins left="0.7" right="0.7" top="0.75" bottom="0.75" header="0.3" footer="0.3"/>
  <pageSetup paperSize="9" orientation="landscape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>
    <tabColor theme="6" tint="-0.249977111117893"/>
  </sheetPr>
  <sheetViews>
    <sheetView zoomScale="127" workbookViewId="0" zoomToFit="1"/>
  </sheetViews>
  <pageMargins left="0.7" right="0.7" top="0.75" bottom="0.75" header="0.3" footer="0.3"/>
  <pageSetup paperSize="9" orientation="landscape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>
    <tabColor theme="8" tint="-0.249977111117893"/>
  </sheetPr>
  <sheetViews>
    <sheetView zoomScale="127" workbookViewId="0" zoomToFit="1"/>
  </sheetViews>
  <pageMargins left="0.7" right="0.7" top="0.75" bottom="0.75" header="0.3" footer="0.3"/>
  <pageSetup paperSize="9" orientation="landscape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316" cy="6057305"/>
    <xdr:graphicFrame macro="">
      <xdr:nvGraphicFramePr>
        <xdr:cNvPr id="2" name="1 diagrama" descr="Išmatavimų diagrama, vaizduojanti krūtinės, liemens, klubų, riešo ir dilbio išmatavimų svyravimus per tam tikrą laiką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316" cy="6057305"/>
    <xdr:graphicFrame macro="">
      <xdr:nvGraphicFramePr>
        <xdr:cNvPr id="2" name="1 diagrama" descr="Svorio ir kūno masės indekso diagrama, vaizduojanti svorio ir apytikrio kūno masės indekso proporciją per tam tikrą laiką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316" cy="6057305"/>
    <xdr:graphicFrame macro="">
      <xdr:nvGraphicFramePr>
        <xdr:cNvPr id="2" name="1 diagrama" descr="Svorio ir kūno riebalų diagrama, vaizduojanti svorio ir apytikrio kūno riebalų procento proporciją per tam tikrą laiką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Duomenys" displayName="Duomenys" ref="B6:L12" headerRowDxfId="23" dataDxfId="22">
  <autoFilter ref="B6:L12"/>
  <tableColumns count="11">
    <tableColumn id="1" name="Data" totalsRowLabel="Suma" dataDxfId="21" totalsRowDxfId="20" dataCellStyle="Data"/>
    <tableColumn id="2" name="Svoris (kg)" dataDxfId="19" totalsRowDxfId="18"/>
    <tableColumn id="3" name="Krūtinė (cm)" dataDxfId="17" totalsRowDxfId="16"/>
    <tableColumn id="4" name="Liemuo (cm)" dataDxfId="15" totalsRowDxfId="14"/>
    <tableColumn id="5" name="Klubai (cm)" dataDxfId="13" totalsRowDxfId="12"/>
    <tableColumn id="6" name="Riešas (cm)" dataDxfId="11" totalsRowDxfId="10"/>
    <tableColumn id="7" name="Dilbis (cm)" dataDxfId="9" totalsRowDxfId="8"/>
    <tableColumn id="8" name="Apytikris liesas kūno svoris" dataDxfId="7" totalsRowDxfId="6">
      <calculatedColumnFormula>((((Duomenys[[#This Row],[Svoris (kg)]]/0.45359)*0.732)+ 8.987)+((Duomenys[[#This Row],[Riešas (cm)]]/2.54)/3.14)-((Duomenys[[#This Row],[Liemuo (cm)]]/2.54)*0.157)-((Duomenys[[#This Row],[Klubai (cm)]]/2.54)*0.249)+((Duomenys[[#This Row],[Dilbis (cm)]]/2.54)*0.434))*0.45359</calculatedColumnFormula>
    </tableColumn>
    <tableColumn id="9" name="Apytikris kūno riebalų svoris" dataDxfId="5" totalsRowDxfId="4">
      <calculatedColumnFormula>Duomenys[[#This Row],[Svoris (kg)]]-Duomenys[[#This Row],[Apytikris liesas kūno svoris]]</calculatedColumnFormula>
    </tableColumn>
    <tableColumn id="10" name="Apytikris kūno riebalų procentas" dataDxfId="3" totalsRowDxfId="2">
      <calculatedColumnFormula>(Duomenys[[#This Row],[Apytikris kūno riebalų svoris]]*100)/Duomenys[[#This Row],[Svoris (kg)]]</calculatedColumnFormula>
    </tableColumn>
    <tableColumn id="11" name="Apytikris kūno masės indeksas (KMI)" totalsRowFunction="sum" dataDxfId="1" totalsRowDxfId="0">
      <calculatedColumnFormula>C7/(BendrasŪgis/100)^2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datą ir išmatavimus, pvz., svorį, krūtinės, liemens, klubų, riešo ir dilbio išmatavimus. Paskutinieji 4 stulpeliai apskaičiuojami automatiškai"/>
    </ext>
  </extLst>
</table>
</file>

<file path=xl/theme/theme1.xml><?xml version="1.0" encoding="utf-8"?>
<a:theme xmlns:a="http://schemas.openxmlformats.org/drawingml/2006/main" name="Fixed asset record">
  <a:themeElements>
    <a:clrScheme name="Fitness and weight loss chart for men (metric)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tness and weight loss chart for men (metric)">
      <a:majorFont>
        <a:latin typeface="Century Gothic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1:L12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4.25" style="1" customWidth="1"/>
    <col min="3" max="3" width="13.375" style="1" customWidth="1"/>
    <col min="4" max="4" width="14.125" style="1" customWidth="1"/>
    <col min="5" max="5" width="13.375" style="1" customWidth="1"/>
    <col min="6" max="6" width="12.625" style="1" customWidth="1"/>
    <col min="7" max="7" width="13" style="1" customWidth="1"/>
    <col min="8" max="8" width="14.25" style="1" customWidth="1"/>
    <col min="9" max="9" width="19.5" style="1" customWidth="1"/>
    <col min="10" max="10" width="21.5" style="1" customWidth="1"/>
    <col min="11" max="11" width="21.125" style="1" customWidth="1"/>
    <col min="12" max="12" width="19.5" style="1" customWidth="1"/>
    <col min="13" max="13" width="2.625" customWidth="1"/>
  </cols>
  <sheetData>
    <row r="1" spans="2:12" ht="51.2" customHeight="1" x14ac:dyDescent="0.25">
      <c r="B1" s="10" t="s">
        <v>15</v>
      </c>
      <c r="C1"/>
      <c r="D1"/>
      <c r="E1"/>
      <c r="F1"/>
      <c r="G1"/>
      <c r="H1"/>
      <c r="I1"/>
      <c r="J1"/>
      <c r="K1"/>
      <c r="L1"/>
    </row>
    <row r="2" spans="2:12" ht="16.5" customHeight="1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3" t="s">
        <v>10</v>
      </c>
      <c r="L2" s="5">
        <v>1</v>
      </c>
    </row>
    <row r="3" spans="2:12" ht="16.5" customHeight="1" x14ac:dyDescent="0.25">
      <c r="B3" s="11"/>
      <c r="C3" s="11"/>
      <c r="D3" s="11"/>
      <c r="E3" s="11"/>
      <c r="F3" s="11"/>
      <c r="G3" s="11"/>
      <c r="H3" s="11"/>
      <c r="I3" s="11"/>
      <c r="J3" s="11"/>
      <c r="K3" s="3" t="s">
        <v>11</v>
      </c>
      <c r="L3" s="5">
        <v>68</v>
      </c>
    </row>
    <row r="4" spans="2:12" ht="16.5" customHeight="1" x14ac:dyDescent="0.25">
      <c r="B4" s="11"/>
      <c r="C4" s="11"/>
      <c r="D4" s="11"/>
      <c r="E4" s="11"/>
      <c r="F4" s="11"/>
      <c r="G4" s="11"/>
      <c r="H4" s="11"/>
      <c r="I4" s="11"/>
      <c r="J4" s="11"/>
      <c r="K4" s="2" t="s">
        <v>12</v>
      </c>
      <c r="L4" s="6">
        <f>ŪgisMetrai*100+ŪgisCentimetrai</f>
        <v>168</v>
      </c>
    </row>
    <row r="5" spans="2:12" ht="15" x14ac:dyDescent="0.25">
      <c r="B5" s="11"/>
      <c r="C5" s="11"/>
      <c r="D5" s="11"/>
      <c r="E5" s="11"/>
      <c r="F5" s="11"/>
      <c r="G5" s="11"/>
      <c r="H5" s="11"/>
      <c r="I5" s="11"/>
      <c r="J5" s="11"/>
      <c r="K5"/>
      <c r="L5"/>
    </row>
    <row r="6" spans="2:12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13</v>
      </c>
      <c r="L6" s="4" t="s">
        <v>14</v>
      </c>
    </row>
    <row r="7" spans="2:12" ht="30" customHeight="1" x14ac:dyDescent="0.25">
      <c r="B7" s="7">
        <f ca="1">TODAY()-25</f>
        <v>43227</v>
      </c>
      <c r="C7" s="8">
        <v>58.5</v>
      </c>
      <c r="D7" s="8">
        <v>78.7</v>
      </c>
      <c r="E7" s="8">
        <v>66.040000000000006</v>
      </c>
      <c r="F7" s="8">
        <v>88.9</v>
      </c>
      <c r="G7" s="8">
        <v>15.24</v>
      </c>
      <c r="H7" s="8">
        <v>24.13</v>
      </c>
      <c r="I7" s="9">
        <f>((((Duomenys[[#This Row],[Svoris (kg)]]/0.45359)*0.732)+ 8.987)+((Duomenys[[#This Row],[Riešas (cm)]]/2.54)/3.14)-((Duomenys[[#This Row],[Liemuo (cm)]]/2.54)*0.157)-((Duomenys[[#This Row],[Klubai (cm)]]/2.54)*0.249)+((Duomenys[[#This Row],[Dilbis (cm)]]/2.54)*0.434))*0.45359</f>
        <v>43.830706154076431</v>
      </c>
      <c r="J7" s="9">
        <f>Duomenys[[#This Row],[Svoris (kg)]]-Duomenys[[#This Row],[Apytikris liesas kūno svoris]]</f>
        <v>14.669293845923569</v>
      </c>
      <c r="K7" s="9">
        <f>(Duomenys[[#This Row],[Apytikris kūno riebalų svoris]]*100)/Duomenys[[#This Row],[Svoris (kg)]]</f>
        <v>25.075715975937726</v>
      </c>
      <c r="L7" s="9">
        <f t="shared" ref="L7:L12" si="0">C7/(BendrasŪgis/100)^2</f>
        <v>20.727040816326532</v>
      </c>
    </row>
    <row r="8" spans="2:12" ht="30" customHeight="1" x14ac:dyDescent="0.25">
      <c r="B8" s="7">
        <f ca="1">TODAY()-20</f>
        <v>43232</v>
      </c>
      <c r="C8" s="8">
        <v>58.5</v>
      </c>
      <c r="D8" s="8">
        <v>78.7</v>
      </c>
      <c r="E8" s="8">
        <v>66.040000000000006</v>
      </c>
      <c r="F8" s="8">
        <v>88.9</v>
      </c>
      <c r="G8" s="8">
        <v>15.24</v>
      </c>
      <c r="H8" s="8">
        <v>24.13</v>
      </c>
      <c r="I8" s="9">
        <f>((((Duomenys[[#This Row],[Svoris (kg)]]/0.45359)*0.732)+ 8.987)+((Duomenys[[#This Row],[Riešas (cm)]]/2.54)/3.14)-((Duomenys[[#This Row],[Liemuo (cm)]]/2.54)*0.157)-((Duomenys[[#This Row],[Klubai (cm)]]/2.54)*0.249)+((Duomenys[[#This Row],[Dilbis (cm)]]/2.54)*0.434))*0.45359</f>
        <v>43.830706154076431</v>
      </c>
      <c r="J8" s="9">
        <f>Duomenys[[#This Row],[Svoris (kg)]]-Duomenys[[#This Row],[Apytikris liesas kūno svoris]]</f>
        <v>14.669293845923569</v>
      </c>
      <c r="K8" s="9">
        <f>(Duomenys[[#This Row],[Apytikris kūno riebalų svoris]]*100)/Duomenys[[#This Row],[Svoris (kg)]]</f>
        <v>25.075715975937726</v>
      </c>
      <c r="L8" s="9">
        <f t="shared" si="0"/>
        <v>20.727040816326532</v>
      </c>
    </row>
    <row r="9" spans="2:12" ht="30" customHeight="1" x14ac:dyDescent="0.25">
      <c r="B9" s="7">
        <f ca="1">TODAY()-15</f>
        <v>43237</v>
      </c>
      <c r="C9" s="8">
        <v>58.5</v>
      </c>
      <c r="D9" s="8">
        <v>78.7</v>
      </c>
      <c r="E9" s="8">
        <v>66.040000000000006</v>
      </c>
      <c r="F9" s="8">
        <v>88.9</v>
      </c>
      <c r="G9" s="8">
        <v>15.24</v>
      </c>
      <c r="H9" s="8">
        <v>24.13</v>
      </c>
      <c r="I9" s="9">
        <f>((((Duomenys[[#This Row],[Svoris (kg)]]/0.45359)*0.732)+ 8.987)+((Duomenys[[#This Row],[Riešas (cm)]]/2.54)/3.14)-((Duomenys[[#This Row],[Liemuo (cm)]]/2.54)*0.157)-((Duomenys[[#This Row],[Klubai (cm)]]/2.54)*0.249)+((Duomenys[[#This Row],[Dilbis (cm)]]/2.54)*0.434))*0.45359</f>
        <v>43.830706154076431</v>
      </c>
      <c r="J9" s="9">
        <f>Duomenys[[#This Row],[Svoris (kg)]]-Duomenys[[#This Row],[Apytikris liesas kūno svoris]]</f>
        <v>14.669293845923569</v>
      </c>
      <c r="K9" s="9">
        <f>(Duomenys[[#This Row],[Apytikris kūno riebalų svoris]]*100)/Duomenys[[#This Row],[Svoris (kg)]]</f>
        <v>25.075715975937726</v>
      </c>
      <c r="L9" s="9">
        <f t="shared" si="0"/>
        <v>20.727040816326532</v>
      </c>
    </row>
    <row r="10" spans="2:12" ht="30" customHeight="1" x14ac:dyDescent="0.25">
      <c r="B10" s="7">
        <f ca="1">TODAY()-10</f>
        <v>43242</v>
      </c>
      <c r="C10" s="8">
        <v>58.5</v>
      </c>
      <c r="D10" s="8">
        <v>78.7</v>
      </c>
      <c r="E10" s="8">
        <v>66.040000000000006</v>
      </c>
      <c r="F10" s="8">
        <v>88.9</v>
      </c>
      <c r="G10" s="8">
        <v>15.24</v>
      </c>
      <c r="H10" s="8">
        <v>24.13</v>
      </c>
      <c r="I10" s="9">
        <f>((((Duomenys[[#This Row],[Svoris (kg)]]/0.45359)*0.732)+ 8.987)+((Duomenys[[#This Row],[Riešas (cm)]]/2.54)/3.14)-((Duomenys[[#This Row],[Liemuo (cm)]]/2.54)*0.157)-((Duomenys[[#This Row],[Klubai (cm)]]/2.54)*0.249)+((Duomenys[[#This Row],[Dilbis (cm)]]/2.54)*0.434))*0.45359</f>
        <v>43.830706154076431</v>
      </c>
      <c r="J10" s="9">
        <f>Duomenys[[#This Row],[Svoris (kg)]]-Duomenys[[#This Row],[Apytikris liesas kūno svoris]]</f>
        <v>14.669293845923569</v>
      </c>
      <c r="K10" s="9">
        <f>(Duomenys[[#This Row],[Apytikris kūno riebalų svoris]]*100)/Duomenys[[#This Row],[Svoris (kg)]]</f>
        <v>25.075715975937726</v>
      </c>
      <c r="L10" s="9">
        <f t="shared" si="0"/>
        <v>20.727040816326532</v>
      </c>
    </row>
    <row r="11" spans="2:12" ht="30" customHeight="1" x14ac:dyDescent="0.25">
      <c r="B11" s="7">
        <f ca="1">TODAY()-5</f>
        <v>43247</v>
      </c>
      <c r="C11" s="8">
        <v>58.5</v>
      </c>
      <c r="D11" s="8">
        <v>78.7</v>
      </c>
      <c r="E11" s="8">
        <v>66.040000000000006</v>
      </c>
      <c r="F11" s="8">
        <v>88.9</v>
      </c>
      <c r="G11" s="8">
        <v>15.24</v>
      </c>
      <c r="H11" s="8">
        <v>24.13</v>
      </c>
      <c r="I11" s="9">
        <f>((((Duomenys[[#This Row],[Svoris (kg)]]/0.45359)*0.732)+ 8.987)+((Duomenys[[#This Row],[Riešas (cm)]]/2.54)/3.14)-((Duomenys[[#This Row],[Liemuo (cm)]]/2.54)*0.157)-((Duomenys[[#This Row],[Klubai (cm)]]/2.54)*0.249)+((Duomenys[[#This Row],[Dilbis (cm)]]/2.54)*0.434))*0.45359</f>
        <v>43.830706154076431</v>
      </c>
      <c r="J11" s="9">
        <f>Duomenys[[#This Row],[Svoris (kg)]]-Duomenys[[#This Row],[Apytikris liesas kūno svoris]]</f>
        <v>14.669293845923569</v>
      </c>
      <c r="K11" s="9">
        <f>(Duomenys[[#This Row],[Apytikris kūno riebalų svoris]]*100)/Duomenys[[#This Row],[Svoris (kg)]]</f>
        <v>25.075715975937726</v>
      </c>
      <c r="L11" s="9">
        <f t="shared" si="0"/>
        <v>20.727040816326532</v>
      </c>
    </row>
    <row r="12" spans="2:12" ht="30" customHeight="1" x14ac:dyDescent="0.25">
      <c r="B12" s="7">
        <f ca="1">TODAY()</f>
        <v>43252</v>
      </c>
      <c r="C12" s="8">
        <v>58.5</v>
      </c>
      <c r="D12" s="8">
        <v>78.7</v>
      </c>
      <c r="E12" s="8">
        <v>66.040000000000006</v>
      </c>
      <c r="F12" s="8">
        <v>88.9</v>
      </c>
      <c r="G12" s="8">
        <v>15.24</v>
      </c>
      <c r="H12" s="8">
        <v>24.13</v>
      </c>
      <c r="I12" s="9">
        <f>((((Duomenys[[#This Row],[Svoris (kg)]]/0.45359)*0.732)+ 8.987)+((Duomenys[[#This Row],[Riešas (cm)]]/2.54)/3.14)-((Duomenys[[#This Row],[Liemuo (cm)]]/2.54)*0.157)-((Duomenys[[#This Row],[Klubai (cm)]]/2.54)*0.249)+((Duomenys[[#This Row],[Dilbis (cm)]]/2.54)*0.434))*0.45359</f>
        <v>43.830706154076431</v>
      </c>
      <c r="J12" s="9">
        <f>Duomenys[[#This Row],[Svoris (kg)]]-Duomenys[[#This Row],[Apytikris liesas kūno svoris]]</f>
        <v>14.669293845923569</v>
      </c>
      <c r="K12" s="9">
        <f>(Duomenys[[#This Row],[Apytikris kūno riebalų svoris]]*100)/Duomenys[[#This Row],[Svoris (kg)]]</f>
        <v>25.075715975937726</v>
      </c>
      <c r="L12" s="9">
        <f t="shared" si="0"/>
        <v>20.727040816326532</v>
      </c>
    </row>
  </sheetData>
  <mergeCells count="1">
    <mergeCell ref="B2:J5"/>
  </mergeCells>
  <phoneticPr fontId="2" type="noConversion"/>
  <dataValidations count="19">
    <dataValidation allowBlank="1" showInputMessage="1" showErrorMessage="1" prompt="Šioje darbaknygėje sukurkite fizinės būklės progreso sekimo priemonę, skirtą moterims. Įveskite informaciją šio darbalapio lentelėje Duomenys. Išmatavimai, kūno masės indeksas ir kūno riebalų diagramos yra kituose darbalapiuose" sqref="A1"/>
    <dataValidation allowBlank="1" showInputMessage="1" showErrorMessage="1" prompt="Darbalapio pavadinimas yra šiame langelyje. Nurodymai pateikiami langelyje apačioje" sqref="B1"/>
    <dataValidation allowBlank="1" showInputMessage="1" showErrorMessage="1" prompt="Langelyje dešinėje įveskite ūgį metrais" sqref="K2"/>
    <dataValidation allowBlank="1" showInputMessage="1" showErrorMessage="1" prompt="Langelyje dešinėje įveskite ūgį centimetrais" sqref="K3"/>
    <dataValidation allowBlank="1" showInputMessage="1" showErrorMessage="1" prompt="Šiame langelyje įveskite ūgį metrais" sqref="L2"/>
    <dataValidation allowBlank="1" showInputMessage="1" showErrorMessage="1" prompt="Šiame langelyje įveskite ūgį centimetrais" sqref="L3"/>
    <dataValidation allowBlank="1" showInputMessage="1" showErrorMessage="1" prompt="Langelyje dešinėje automatiškai apskaičiuojamas bendras ūgis centimetrais" sqref="K4"/>
    <dataValidation allowBlank="1" showInputMessage="1" showErrorMessage="1" prompt="Šiame langelyje automatiškai apskaičiuojamas bendras ūgis centimetrais" sqref="L4"/>
    <dataValidation allowBlank="1" showInputMessage="1" showErrorMessage="1" prompt="Šiame stulpelyje po šia antrašte įveskite datą. Naudokite antraštės filtrus, kad rastumėte konkrečius įrašus" sqref="B6"/>
    <dataValidation allowBlank="1" showInputMessage="1" showErrorMessage="1" prompt="Šiame stulpelyje po šia antrašte įveskite svorį kilogramais" sqref="C6"/>
    <dataValidation allowBlank="1" showInputMessage="1" showErrorMessage="1" prompt="Šiame stulpelyje po šia antrašte įveskite krūtinės išmatavimą" sqref="D6"/>
    <dataValidation allowBlank="1" showInputMessage="1" showErrorMessage="1" prompt="Šiame stulpelyje po šia antrašte įveskite liemens išmatavimą" sqref="E6"/>
    <dataValidation allowBlank="1" showInputMessage="1" showErrorMessage="1" prompt="Šiame stulpelyje po šia antrašte įveskite klubų išmatavimą" sqref="F6"/>
    <dataValidation allowBlank="1" showInputMessage="1" showErrorMessage="1" prompt="Šiame stulpelyje po šia antrašte įveskite riešo išmatavimą" sqref="G6"/>
    <dataValidation allowBlank="1" showInputMessage="1" showErrorMessage="1" prompt="Šiame stulpelyje po šia antrašte įveskite dilbio išmatavimą" sqref="H6"/>
    <dataValidation allowBlank="1" showInputMessage="1" showErrorMessage="1" prompt="Šiame stulpelyje po šia antrašte automatiškai apskaičiuojamas apytikris liesas kūno svoris" sqref="I6"/>
    <dataValidation allowBlank="1" showInputMessage="1" showErrorMessage="1" prompt="Šiame stulpelyje po šia antrašte automatiškai apskaičiuojamas apytikris kūno riebalų svoris" sqref="J6"/>
    <dataValidation allowBlank="1" showInputMessage="1" showErrorMessage="1" prompt="Šiame stulpelyje po šia antrašte automatiškai apskaičiuojamas apytikris kūno riebalų procentas" sqref="K6"/>
    <dataValidation allowBlank="1" showInputMessage="1" showErrorMessage="1" prompt="Šiame stulpelyje po šia antrašte automatiškai apskaičiuojamas apytikris kūno masės indeksas" sqref="L6"/>
  </dataValidations>
  <printOptions horizontalCentered="1"/>
  <pageMargins left="0.4" right="0.4" top="0.4" bottom="0.4" header="0.3" footer="0.3"/>
  <pageSetup paperSize="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DUOMENYS</vt:lpstr>
      <vt:lpstr>IŠMATAVIMAI</vt:lpstr>
      <vt:lpstr>SVORIS IR KMI</vt:lpstr>
      <vt:lpstr>SVORIS IR KŪNO RIEBALAI</vt:lpstr>
      <vt:lpstr>_1pavadinimas</vt:lpstr>
      <vt:lpstr>BendrasŪgis</vt:lpstr>
      <vt:lpstr>EilutėsAntraštėsSritis1..L4</vt:lpstr>
      <vt:lpstr>DUOMENYS!Print_Titles</vt:lpstr>
      <vt:lpstr>ŪgisCentimetrai</vt:lpstr>
      <vt:lpstr>ŪgisMetrai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2018-06-01T09:46:46Z</dcterms:created>
  <dcterms:modified xsi:type="dcterms:W3CDTF">2018-06-01T09:46:46Z</dcterms:modified>
</cp:coreProperties>
</file>