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4"/>
  <workbookPr filterPrivacy="1"/>
  <xr:revisionPtr revIDLastSave="0" documentId="13_ncr:1_{D95B0C94-2638-42FF-AB14-3320095CAF6B}" xr6:coauthVersionLast="41" xr6:coauthVersionMax="41" xr10:uidLastSave="{00000000-0000-0000-0000-000000000000}"/>
  <bookViews>
    <workbookView xWindow="-120" yWindow="-120" windowWidth="28920" windowHeight="16110" xr2:uid="{00000000-000D-0000-FFFF-FFFF00000000}"/>
  </bookViews>
  <sheets>
    <sheet name="KAIP NAUDOTI ŠIĄ DARBAKNYGĘ" sheetId="2" r:id="rId1"/>
    <sheet name="ĮVERTINIMŲ ŽURNALAS" sheetId="1" r:id="rId2"/>
  </sheets>
  <definedNames>
    <definedName name="EilutėsPavadinimoSritis1..U6">'ĮVERTINIMŲ ŽURNALAS'!$H$3</definedName>
    <definedName name="EilutėsPavadinimoSritis2..X9">'ĮVERTINIMŲ ŽURNALAS'!$E$8:$G$8</definedName>
    <definedName name="EilutėsPavadinimoSritis3..H12">'ĮVERTINIMŲ ŽURNALAS'!$E$11:$G$11</definedName>
    <definedName name="ĮvertinimųLentelė">'ĮVERTINIMŲ ŽURNALAS'!$I$3:$U$6</definedName>
    <definedName name="Pavadinimas1">Įvertinimai[[#Headers],[Mokinio vardas]]</definedName>
    <definedName name="PavadinimoSritis1..G24.1">'ĮVERTINIMŲ ŽURNALAS'!$B$21:$C$21</definedName>
    <definedName name="TaškųSuma">'ĮVERTINIMŲ ŽURNALAS'!$H$12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<sst xmlns="http://schemas.openxmlformats.org/spreadsheetml/2006/main" count="132" uniqueCount="65">
  <si>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INSTRUKCIJOS</t>
  </si>
  <si>
    <r>
      <t xml:space="preserve">Instrukcijos: </t>
    </r>
    <r>
      <rPr>
        <sz val="11"/>
        <color theme="7" tint="-0.499984740745262"/>
        <rFont val="Century Gothic"/>
        <family val="2"/>
        <scheme val="minor"/>
      </rPr>
      <t>Nepamirškite įrašyti įvertinimų atsarginių kopijų.</t>
    </r>
  </si>
  <si>
    <t xml:space="preserve">1. Įveskite mokyklos pavadinimą, klasės informaciją, mokinių bardus ir mokinių ID (pasirinktinai).   </t>
  </si>
  <si>
    <t>2. Keiskite įvertinimus ir GPSA lentelę atsižvelgdami į naudojamą vertinimo sistemą.</t>
  </si>
  <si>
    <t xml:space="preserve">3. Įveskite užduoties, apklausos ar testo pavadinimus (pvz., „1apklausos“) nuo langelio H8 kartu su taškais už kiekvieną užduotį. </t>
  </si>
  <si>
    <t>Naudokite komandą „Spausdinimo sritis“ meniu Puslapio maketas, jei norite pakeisti, kokia sritis bus išspausdinta.</t>
  </si>
  <si>
    <t>Įvertinimų rezultatai priklauso nuo standartinės procentų skalės atsižvelgiant į 8 ir 9 eilučių bendrą priskirtų taškų skaičių. Koreguokite kiekvieną užduotį ar testą naudodami reikiamą taškų skaičių, tada koreguokite procentinę reikšmę su atitinkamu įvertinimu. Perrašykite įvertinimo langelius, kad atliktumėte pakeitimus rankiniu būdu.</t>
  </si>
  <si>
    <t>Įveskite kiekvieną užduotį, apklausą ar testą ir už juos skiriamus balus langeliuose nuo H8 iki X9.</t>
  </si>
  <si>
    <t>MOKYKLOS PAVADINIMAS</t>
  </si>
  <si>
    <t>Mokytojo vardas ir pavardė</t>
  </si>
  <si>
    <t>Klasė / projektas</t>
  </si>
  <si>
    <t>Metai/semestras/ketvirtis</t>
  </si>
  <si>
    <t>Mokinio vardas</t>
  </si>
  <si>
    <t>Mokinys Nr. 1</t>
  </si>
  <si>
    <t>Mokinys Nr. du</t>
  </si>
  <si>
    <t>Klasės suvestinė</t>
  </si>
  <si>
    <t xml:space="preserve"> Vidurkis</t>
  </si>
  <si>
    <t xml:space="preserve"> Aukščiausias įvertinimas</t>
  </si>
  <si>
    <t xml:space="preserve"> Žemiausias įvertinimas</t>
  </si>
  <si>
    <t>Mokinio ID</t>
  </si>
  <si>
    <t>Vidurkis</t>
  </si>
  <si>
    <t>Užduoties ar testo pavadinimas</t>
  </si>
  <si>
    <t>Visi galimi balai</t>
  </si>
  <si>
    <t>Bendras užduočių ir testų skaičius:</t>
  </si>
  <si>
    <t>Bendras galimas taškų skaičius:</t>
  </si>
  <si>
    <t>Rezultatas</t>
  </si>
  <si>
    <t>Ltr vertinimas</t>
  </si>
  <si>
    <t>GPA</t>
  </si>
  <si>
    <t>%</t>
  </si>
  <si>
    <t>HW1</t>
  </si>
  <si>
    <t>6stulpelis</t>
  </si>
  <si>
    <t/>
  </si>
  <si>
    <t>F</t>
  </si>
  <si>
    <t>HW2</t>
  </si>
  <si>
    <t>7Stulpelis</t>
  </si>
  <si>
    <t>D-</t>
  </si>
  <si>
    <t>1 ketv.</t>
  </si>
  <si>
    <t>8stulpelis</t>
  </si>
  <si>
    <t>D</t>
  </si>
  <si>
    <t>9stulpelis</t>
  </si>
  <si>
    <t>D+</t>
  </si>
  <si>
    <t>10stulpelis</t>
  </si>
  <si>
    <t>C-</t>
  </si>
  <si>
    <t>11stulpelis</t>
  </si>
  <si>
    <t>C</t>
  </si>
  <si>
    <t>12stulpelis</t>
  </si>
  <si>
    <t>C+</t>
  </si>
  <si>
    <t>13stulpelis</t>
  </si>
  <si>
    <t>B-</t>
  </si>
  <si>
    <t>14stulpelis</t>
  </si>
  <si>
    <t>B</t>
  </si>
  <si>
    <t>15stulpelis</t>
  </si>
  <si>
    <t>B+</t>
  </si>
  <si>
    <t>16stulpelis</t>
  </si>
  <si>
    <t>A-</t>
  </si>
  <si>
    <t>17stulpelis</t>
  </si>
  <si>
    <t>A</t>
  </si>
  <si>
    <t>18stulpelis</t>
  </si>
  <si>
    <t>A+</t>
  </si>
  <si>
    <t>19stulpelis</t>
  </si>
  <si>
    <t>20stulpelis</t>
  </si>
  <si>
    <t>21stulpelis</t>
  </si>
  <si>
    <t>22stulpelis</t>
  </si>
  <si>
    <r>
      <t>Naudodami ĮVERTINIMŲ ŽURNALAS darbalapį apskaičiuokite įvertinimus, kai kiekviena užduotis verta tam tikro taškų skaičiaus.</t>
    </r>
    <r>
      <rPr>
        <b/>
        <sz val="11"/>
        <color rgb="FF000000"/>
        <rFont val="Century Gothic"/>
        <family val="2"/>
        <scheme val="minor"/>
      </rPr>
      <t xml:space="preserve"> </t>
    </r>
  </si>
  <si>
    <t>4. Užpildykite kiekvieno mokinio įvertinimą už kiekvieną užduotį ar testą. Automatiškai apskaičiuojami stulpeliai „Vidurkis“, „Rezultatas“, „Ltr vertinimas“ ir „GPA“, tačiau juos galima perrašyti. Norėdami skirti papildomų taškų, paprasčiausiai skirkite daugiau taškų už užduotį, negu bendras galimų taškų skaičius, nurodytas tai užduočiai.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</si>
</sst>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6">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0" fillId="0" borderId="0" xfId="0" applyAlignment="1"/>
  </cellXfs>
  <cellStyles count="47">
    <cellStyle name="1 antraštė" xfId="1" builtinId="16" customBuiltin="1"/>
    <cellStyle name="2 antraštė" xfId="2" builtinId="17" customBuiltin="1"/>
    <cellStyle name="20% – paryškinimas 1" xfId="24" builtinId="30" customBuiltin="1"/>
    <cellStyle name="20% – paryškinimas 2" xfId="28" builtinId="34" customBuiltin="1"/>
    <cellStyle name="20% – paryškinimas 3" xfId="32" builtinId="38" customBuiltin="1"/>
    <cellStyle name="20% – paryškinimas 4" xfId="36" builtinId="42" customBuiltin="1"/>
    <cellStyle name="20% – paryškinimas 5" xfId="40" builtinId="46" customBuiltin="1"/>
    <cellStyle name="20% – paryškinimas 6" xfId="44" builtinId="50" customBuiltin="1"/>
    <cellStyle name="3 antraštė" xfId="8" builtinId="18" customBuiltin="1"/>
    <cellStyle name="4 antraštė" xfId="12" builtinId="19" customBuiltin="1"/>
    <cellStyle name="40% – paryškinimas 1" xfId="25" builtinId="31" customBuiltin="1"/>
    <cellStyle name="40% – paryškinimas 2" xfId="29" builtinId="35" customBuiltin="1"/>
    <cellStyle name="40% – paryškinimas 3" xfId="33" builtinId="39" customBuiltin="1"/>
    <cellStyle name="40% – paryškinimas 4" xfId="37" builtinId="43" customBuiltin="1"/>
    <cellStyle name="40% – paryškinimas 5" xfId="41" builtinId="47" customBuiltin="1"/>
    <cellStyle name="40% – paryškinimas 6" xfId="45" builtinId="51" customBuiltin="1"/>
    <cellStyle name="60% – paryškinimas 1" xfId="26" builtinId="32" customBuiltin="1"/>
    <cellStyle name="60% – paryškinimas 2" xfId="30" builtinId="36" customBuiltin="1"/>
    <cellStyle name="60% – paryškinimas 3" xfId="34" builtinId="40" customBuiltin="1"/>
    <cellStyle name="60% – paryškinimas 4" xfId="38" builtinId="44" customBuiltin="1"/>
    <cellStyle name="60% – paryškinimas 5" xfId="42" builtinId="48" customBuiltin="1"/>
    <cellStyle name="60% – paryškinimas 6" xfId="46" builtinId="52" customBuiltin="1"/>
    <cellStyle name="Aiškinamasis tekstas" xfId="10" builtinId="53" customBuiltin="1"/>
    <cellStyle name="Blogas" xfId="15" builtinId="27" customBuiltin="1"/>
    <cellStyle name="Geras" xfId="14" builtinId="26" customBuiltin="1"/>
    <cellStyle name="Įprastas" xfId="0" builtinId="0" customBuiltin="1"/>
    <cellStyle name="Įspėjimo tekstas" xfId="22" builtinId="11" customBuiltin="1"/>
    <cellStyle name="Išvestis" xfId="18" builtinId="21" customBuiltin="1"/>
    <cellStyle name="Įvestis" xfId="17" builtinId="20" customBuiltin="1"/>
    <cellStyle name="Kablelis" xfId="3" builtinId="3" customBuiltin="1"/>
    <cellStyle name="Kablelis [0]" xfId="4" builtinId="6" customBuiltin="1"/>
    <cellStyle name="Neutralus" xfId="16" builtinId="28" customBuiltin="1"/>
    <cellStyle name="Paryškinimas 1" xfId="23" builtinId="29" customBuiltin="1"/>
    <cellStyle name="Paryškinimas 2" xfId="27" builtinId="33" customBuiltin="1"/>
    <cellStyle name="Paryškinimas 3" xfId="31" builtinId="37" customBuiltin="1"/>
    <cellStyle name="Paryškinimas 4" xfId="35" builtinId="41" customBuiltin="1"/>
    <cellStyle name="Paryškinimas 5" xfId="39" builtinId="45" customBuiltin="1"/>
    <cellStyle name="Paryškinimas 6" xfId="43" builtinId="49" customBuiltin="1"/>
    <cellStyle name="Pastaba" xfId="9" builtinId="10" customBuiltin="1"/>
    <cellStyle name="Pavadinimas" xfId="13" builtinId="15" customBuiltin="1"/>
    <cellStyle name="Procentai" xfId="7" builtinId="5" customBuiltin="1"/>
    <cellStyle name="Skaičiavimas" xfId="19" builtinId="22" customBuiltin="1"/>
    <cellStyle name="Suma" xfId="11" builtinId="25" customBuiltin="1"/>
    <cellStyle name="Susietas langelis" xfId="20" builtinId="24" customBuiltin="1"/>
    <cellStyle name="Tikrinimo langelis" xfId="21" builtinId="23" customBuiltin="1"/>
    <cellStyle name="Valiuta" xfId="5" builtinId="4" customBuiltin="1"/>
    <cellStyle name="Valiuta [0]" xfId="6" builtinId="7" customBuiltin="1"/>
  </cellStyles>
  <dxfs count="30">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2" formatCode="0.00"/>
    </dxf>
    <dxf>
      <numFmt numFmtId="3" formatCode="#,##0"/>
    </dxf>
    <dxf>
      <numFmt numFmtId="168" formatCode="0.0%"/>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1 lentelės stilius"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Įvertinimai" displayName="Įvertinimai" ref="B14:X19" totalsRowDxfId="26">
  <autoFilter ref="B14:X19" xr:uid="{40E23578-EFEC-4473-9D85-CB83FC5D19AE}"/>
  <tableColumns count="23">
    <tableColumn id="1" xr3:uid="{00000000-0010-0000-0000-000001000000}" name="Mokinio vardas" totalsRowLabel="Suma" totalsRowDxfId="0"/>
    <tableColumn id="2" xr3:uid="{00000000-0010-0000-0000-000002000000}" name="Mokinio ID" totalsRowDxfId="1"/>
    <tableColumn id="3" xr3:uid="{00000000-0010-0000-0000-000003000000}" name="Vidurkis" dataDxfId="25" totalsRowDxfId="2">
      <calculatedColumnFormula>IFERROR(IF(COUNT(Įvertinimai[[#This Row],[6stulpelis]:[22stulpelis]])=0,"",SUM(Įvertinimai[[#This Row],[6stulpelis]:[22stulpelis]])/TaškųSuma),"")</calculatedColumnFormula>
    </tableColumn>
    <tableColumn id="23" xr3:uid="{00000000-0010-0000-0000-000017000000}" name="Rezultatas" dataDxfId="24" totalsRowDxfId="3">
      <calculatedColumnFormula>IF(COUNT(Įvertinimai[[#This Row],[6stulpelis]:[22stulpelis]])=0,"",SUM(Įvertinimai[[#This Row],[6stulpelis]:[22stulpelis]]))</calculatedColumnFormula>
    </tableColumn>
    <tableColumn id="4" xr3:uid="{00000000-0010-0000-0000-000004000000}" name="Ltr vertinimas" totalsRowDxfId="4">
      <calculatedColumnFormula>IFERROR(IF(Įvertinimai[[#This Row],[Vidurkis]]&lt;&gt;"",HLOOKUP(Įvertinimai[[#This Row],[Vidurkis]]*TaškųSuma,ĮvertinimųLentelė,3),""),0)</calculatedColumnFormula>
    </tableColumn>
    <tableColumn id="5" xr3:uid="{00000000-0010-0000-0000-000005000000}" name="GPA" dataDxfId="23" totalsRowDxfId="5">
      <calculatedColumnFormula>IFERROR(IF(Įvertinimai[[#This Row],[Vidurkis]]&lt;&gt;"",HLOOKUP(Įvertinimai[[#This Row],[Vidurkis]]*TaškųSuma,ĮvertinimųLentelė,4),""),0)</calculatedColumnFormula>
    </tableColumn>
    <tableColumn id="6" xr3:uid="{00000000-0010-0000-0000-000006000000}" name="6stulpelis" totalsRowDxfId="6"/>
    <tableColumn id="7" xr3:uid="{00000000-0010-0000-0000-000007000000}" name="7Stulpelis" totalsRowDxfId="7"/>
    <tableColumn id="8" xr3:uid="{00000000-0010-0000-0000-000008000000}" name="8stulpelis" totalsRowDxfId="8"/>
    <tableColumn id="9" xr3:uid="{00000000-0010-0000-0000-000009000000}" name="9stulpelis" totalsRowDxfId="9"/>
    <tableColumn id="10" xr3:uid="{00000000-0010-0000-0000-00000A000000}" name="10stulpelis" totalsRowDxfId="10"/>
    <tableColumn id="11" xr3:uid="{00000000-0010-0000-0000-00000B000000}" name="11stulpelis" totalsRowDxfId="11"/>
    <tableColumn id="12" xr3:uid="{00000000-0010-0000-0000-00000C000000}" name="12stulpelis" totalsRowDxfId="12"/>
    <tableColumn id="13" xr3:uid="{00000000-0010-0000-0000-00000D000000}" name="13stulpelis" totalsRowDxfId="13"/>
    <tableColumn id="14" xr3:uid="{00000000-0010-0000-0000-00000E000000}" name="14stulpelis" totalsRowDxfId="14"/>
    <tableColumn id="15" xr3:uid="{00000000-0010-0000-0000-00000F000000}" name="15stulpelis" totalsRowDxfId="15"/>
    <tableColumn id="16" xr3:uid="{00000000-0010-0000-0000-000010000000}" name="16stulpelis" totalsRowDxfId="16"/>
    <tableColumn id="17" xr3:uid="{00000000-0010-0000-0000-000011000000}" name="17stulpelis" totalsRowDxfId="17"/>
    <tableColumn id="18" xr3:uid="{00000000-0010-0000-0000-000012000000}" name="18stulpelis" totalsRowDxfId="18"/>
    <tableColumn id="19" xr3:uid="{00000000-0010-0000-0000-000013000000}" name="19stulpelis" totalsRowDxfId="19"/>
    <tableColumn id="20" xr3:uid="{00000000-0010-0000-0000-000014000000}" name="20stulpelis" totalsRowDxfId="20"/>
    <tableColumn id="21" xr3:uid="{00000000-0010-0000-0000-000015000000}" name="21stulpelis" totalsRowDxfId="21"/>
    <tableColumn id="22" xr3:uid="{00000000-0010-0000-0000-000016000000}" name="22stulpelis" totalsRowDxfId="22"/>
  </tableColumns>
  <tableStyleInfo name="1 lentelės stilius" showFirstColumn="0" showLastColumn="0" showRowStripes="1" showColumnStripes="0"/>
  <extLst>
    <ext xmlns:x14="http://schemas.microsoft.com/office/spreadsheetml/2009/9/main" uri="{504A1905-F514-4f6f-8877-14C23A59335A}">
      <x14:table altTextSummary="Šioje lentelėje įveskite mokinio vardą ir pavardę, mokinio ID, taškus ir projektų pavadinimus. Rezultatas, procentas, įvertinimas raide ir įvertinimų vidurkis apskaičiuojami automatiškai"/>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6.5" x14ac:dyDescent="0.3"/>
  <cols>
    <col min="1" max="1" width="2.625" style="25" customWidth="1"/>
    <col min="2" max="2" width="81.5" style="25" customWidth="1"/>
    <col min="3" max="3" width="2.625" style="25" customWidth="1"/>
    <col min="4" max="4" width="14.625" style="25" customWidth="1"/>
    <col min="5" max="16384" width="9" style="25"/>
  </cols>
  <sheetData>
    <row r="1" spans="2:4" ht="39.950000000000003" customHeight="1" x14ac:dyDescent="0.3">
      <c r="B1" s="27" t="s">
        <v>0</v>
      </c>
    </row>
    <row r="2" spans="2:4" ht="30" customHeight="1" x14ac:dyDescent="0.3">
      <c r="B2" s="26" t="s">
        <v>63</v>
      </c>
      <c r="C2" s="18"/>
      <c r="D2" s="18"/>
    </row>
    <row r="3" spans="2:4" ht="30" customHeight="1" x14ac:dyDescent="0.3">
      <c r="B3" s="45" t="s">
        <v>1</v>
      </c>
      <c r="C3" s="18"/>
      <c r="D3" s="18"/>
    </row>
    <row r="4" spans="2:4" ht="36" customHeight="1" x14ac:dyDescent="0.3">
      <c r="B4" t="s">
        <v>2</v>
      </c>
      <c r="C4" s="18"/>
      <c r="D4" s="18"/>
    </row>
    <row r="5" spans="2:4" ht="18.75" customHeight="1" x14ac:dyDescent="0.3">
      <c r="B5" t="s">
        <v>3</v>
      </c>
      <c r="C5" s="18"/>
      <c r="D5" s="18"/>
    </row>
    <row r="6" spans="2:4" ht="33" customHeight="1" x14ac:dyDescent="0.3">
      <c r="B6" t="s">
        <v>4</v>
      </c>
      <c r="C6" s="18"/>
      <c r="D6" s="18"/>
    </row>
    <row r="7" spans="2:4" ht="67.5" customHeight="1" x14ac:dyDescent="0.3">
      <c r="B7" t="s">
        <v>64</v>
      </c>
      <c r="C7" s="18"/>
      <c r="D7" s="18"/>
    </row>
    <row r="8" spans="2:4" ht="34.5" customHeight="1" x14ac:dyDescent="0.3">
      <c r="B8" t="s">
        <v>5</v>
      </c>
    </row>
    <row r="9" spans="2:4" ht="66.75" customHeight="1" x14ac:dyDescent="0.3">
      <c r="B9" t="s">
        <v>6</v>
      </c>
    </row>
    <row r="10" spans="2:4" ht="33" customHeight="1" x14ac:dyDescent="0.3">
      <c r="B10" t="s">
        <v>7</v>
      </c>
    </row>
    <row r="12" spans="2:4" x14ac:dyDescent="0.3">
      <c r="B12" s="24"/>
    </row>
  </sheetData>
  <dataValidations count="2">
    <dataValidation allowBlank="1" showInputMessage="1" showErrorMessage="1" prompt="Instrukcijos yra apačioje, langeliuose nuo B2 iki B10" sqref="B1" xr:uid="{D0030E18-56BC-4146-8D5A-D74C7FF33506}"/>
    <dataValidation allowBlank="1" showInputMessage="1" showErrorMessage="1" prompt="Šios darbaknygės naudojimo instrukcijos yra šiame darbalapyje, nuo langelio B2 iki B10"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defaultRowHeight="16.5" customHeight="1" x14ac:dyDescent="0.3"/>
  <cols>
    <col min="1" max="1" width="1.5" customWidth="1"/>
    <col min="2" max="2" width="32.375" customWidth="1"/>
    <col min="3" max="4" width="14.625" customWidth="1"/>
    <col min="5" max="5" width="13.25" customWidth="1"/>
    <col min="6" max="6" width="16.625" customWidth="1"/>
    <col min="7" max="7" width="13.25" customWidth="1"/>
    <col min="8" max="11" width="11.25" customWidth="1"/>
    <col min="12" max="24" width="12.25" customWidth="1"/>
  </cols>
  <sheetData>
    <row r="1" spans="1:24" ht="39.950000000000003" customHeight="1" x14ac:dyDescent="0.4">
      <c r="A1" s="1"/>
      <c r="B1" s="17" t="s">
        <v>8</v>
      </c>
      <c r="C1" s="17"/>
      <c r="D1" s="17"/>
      <c r="E1" s="17"/>
      <c r="F1" s="17"/>
      <c r="G1" s="17"/>
      <c r="H1" s="17"/>
      <c r="I1" s="17"/>
      <c r="J1" s="17"/>
      <c r="K1" s="17"/>
      <c r="L1" s="17"/>
      <c r="M1" s="17"/>
      <c r="N1" s="17"/>
      <c r="O1" s="17"/>
      <c r="P1" s="17"/>
      <c r="Q1" s="17"/>
      <c r="R1" s="17"/>
      <c r="S1" s="17"/>
      <c r="T1" s="17"/>
      <c r="U1" s="17"/>
    </row>
    <row r="2" spans="1:24" ht="16.5" customHeight="1" x14ac:dyDescent="0.3">
      <c r="B2" s="40" t="s">
        <v>9</v>
      </c>
      <c r="C2" s="40"/>
      <c r="D2" s="40"/>
      <c r="E2" s="40"/>
      <c r="F2" s="40"/>
      <c r="G2" s="40"/>
    </row>
    <row r="3" spans="1:24" ht="16.5" customHeight="1" x14ac:dyDescent="0.3">
      <c r="A3" s="1"/>
      <c r="B3" s="41"/>
      <c r="C3" s="41"/>
      <c r="D3" s="41"/>
      <c r="E3" s="41"/>
      <c r="F3" s="41"/>
      <c r="G3" s="41"/>
      <c r="H3" s="6" t="s">
        <v>25</v>
      </c>
      <c r="I3" s="7">
        <f t="shared" ref="I3:U3" si="0">I4*TaškųSuma</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1" t="s">
        <v>10</v>
      </c>
      <c r="C4" s="41"/>
      <c r="D4" s="41"/>
      <c r="E4" s="41"/>
      <c r="F4" s="41"/>
      <c r="G4" s="41"/>
      <c r="H4" s="8" t="s">
        <v>28</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4" t="s">
        <v>11</v>
      </c>
      <c r="C5" s="44"/>
      <c r="D5" s="44"/>
      <c r="E5" s="44"/>
      <c r="F5" s="44"/>
      <c r="G5" s="44"/>
      <c r="H5" s="10" t="s">
        <v>26</v>
      </c>
      <c r="I5" s="11" t="s">
        <v>32</v>
      </c>
      <c r="J5" s="11" t="s">
        <v>35</v>
      </c>
      <c r="K5" s="11" t="s">
        <v>38</v>
      </c>
      <c r="L5" s="11" t="s">
        <v>40</v>
      </c>
      <c r="M5" s="11" t="s">
        <v>42</v>
      </c>
      <c r="N5" s="11" t="s">
        <v>44</v>
      </c>
      <c r="O5" s="11" t="s">
        <v>46</v>
      </c>
      <c r="P5" s="11" t="s">
        <v>48</v>
      </c>
      <c r="Q5" s="11" t="s">
        <v>50</v>
      </c>
      <c r="R5" s="11" t="s">
        <v>52</v>
      </c>
      <c r="S5" s="11" t="s">
        <v>54</v>
      </c>
      <c r="T5" s="11" t="s">
        <v>56</v>
      </c>
      <c r="U5" s="11" t="s">
        <v>58</v>
      </c>
    </row>
    <row r="6" spans="1:24" ht="16.5" customHeight="1" x14ac:dyDescent="0.3">
      <c r="A6" s="1"/>
      <c r="B6" s="44"/>
      <c r="C6" s="44"/>
      <c r="D6" s="44"/>
      <c r="E6" s="44"/>
      <c r="F6" s="44"/>
      <c r="G6" s="44"/>
      <c r="H6" s="12" t="s">
        <v>27</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4"/>
      <c r="C7" s="44"/>
      <c r="D7" s="44"/>
      <c r="E7" s="44"/>
      <c r="F7" s="44"/>
      <c r="G7" s="44"/>
    </row>
    <row r="8" spans="1:24" ht="16.5" customHeight="1" x14ac:dyDescent="0.3">
      <c r="A8" s="1"/>
      <c r="B8" s="18"/>
      <c r="C8" s="18"/>
      <c r="D8" s="18"/>
      <c r="E8" s="42" t="s">
        <v>21</v>
      </c>
      <c r="F8" s="42"/>
      <c r="G8" s="42"/>
      <c r="H8" s="14" t="s">
        <v>29</v>
      </c>
      <c r="I8" s="14" t="s">
        <v>33</v>
      </c>
      <c r="J8" s="14" t="s">
        <v>36</v>
      </c>
      <c r="K8" s="14"/>
      <c r="L8" s="14"/>
      <c r="M8" s="14"/>
      <c r="N8" s="14"/>
      <c r="O8" s="14"/>
      <c r="P8" s="14"/>
      <c r="Q8" s="14"/>
      <c r="R8" s="14"/>
      <c r="S8" s="14"/>
      <c r="T8" s="14"/>
      <c r="U8" s="14"/>
      <c r="V8" s="14"/>
      <c r="W8" s="14"/>
      <c r="X8" s="14"/>
    </row>
    <row r="9" spans="1:24" ht="16.5" customHeight="1" x14ac:dyDescent="0.3">
      <c r="A9" s="1"/>
      <c r="B9" s="18"/>
      <c r="C9" s="18"/>
      <c r="D9" s="18"/>
      <c r="E9" s="42" t="s">
        <v>22</v>
      </c>
      <c r="F9" s="42"/>
      <c r="G9" s="42"/>
      <c r="H9" s="29">
        <v>50</v>
      </c>
      <c r="I9" s="29">
        <v>50</v>
      </c>
      <c r="J9" s="29">
        <v>100</v>
      </c>
      <c r="K9" s="29"/>
      <c r="L9" s="29"/>
      <c r="M9" s="29"/>
      <c r="N9" s="29"/>
      <c r="O9" s="29"/>
      <c r="P9" s="29"/>
      <c r="Q9" s="29"/>
      <c r="R9" s="29"/>
      <c r="S9" s="29"/>
      <c r="T9" s="29"/>
      <c r="U9" s="29"/>
      <c r="V9" s="29"/>
      <c r="W9" s="29"/>
      <c r="X9" s="29"/>
    </row>
    <row r="10" spans="1:24" ht="16.5" customHeight="1" x14ac:dyDescent="0.3">
      <c r="B10" s="18"/>
      <c r="C10" s="18"/>
      <c r="D10" s="18"/>
    </row>
    <row r="11" spans="1:24" ht="16.5" customHeight="1" x14ac:dyDescent="0.3">
      <c r="A11" s="1"/>
      <c r="B11" s="18"/>
      <c r="C11" s="18"/>
      <c r="D11" s="18"/>
      <c r="E11" s="42" t="s">
        <v>23</v>
      </c>
      <c r="F11" s="42"/>
      <c r="G11" s="43"/>
      <c r="H11" s="28">
        <f>COUNTA(H8:X8)</f>
        <v>3</v>
      </c>
    </row>
    <row r="12" spans="1:24" ht="16.5" customHeight="1" x14ac:dyDescent="0.3">
      <c r="A12" s="1"/>
      <c r="B12" s="18"/>
      <c r="C12" s="18"/>
      <c r="D12" s="18"/>
      <c r="E12" s="42" t="s">
        <v>24</v>
      </c>
      <c r="F12" s="42"/>
      <c r="G12" s="43"/>
      <c r="H12" s="15">
        <f>SUM(H9:X9)</f>
        <v>200</v>
      </c>
    </row>
    <row r="14" spans="1:24" ht="16.5" customHeight="1" x14ac:dyDescent="0.3">
      <c r="B14" s="22" t="s">
        <v>12</v>
      </c>
      <c r="C14" s="22" t="s">
        <v>19</v>
      </c>
      <c r="D14" s="22" t="s">
        <v>20</v>
      </c>
      <c r="E14" s="22" t="s">
        <v>25</v>
      </c>
      <c r="F14" s="22" t="s">
        <v>26</v>
      </c>
      <c r="G14" s="22" t="s">
        <v>27</v>
      </c>
      <c r="H14" s="22" t="s">
        <v>30</v>
      </c>
      <c r="I14" s="22" t="s">
        <v>34</v>
      </c>
      <c r="J14" s="22" t="s">
        <v>37</v>
      </c>
      <c r="K14" s="22" t="s">
        <v>39</v>
      </c>
      <c r="L14" s="22" t="s">
        <v>41</v>
      </c>
      <c r="M14" s="22" t="s">
        <v>43</v>
      </c>
      <c r="N14" s="22" t="s">
        <v>45</v>
      </c>
      <c r="O14" s="22" t="s">
        <v>47</v>
      </c>
      <c r="P14" s="22" t="s">
        <v>49</v>
      </c>
      <c r="Q14" s="22" t="s">
        <v>51</v>
      </c>
      <c r="R14" s="22" t="s">
        <v>53</v>
      </c>
      <c r="S14" s="22" t="s">
        <v>55</v>
      </c>
      <c r="T14" s="22" t="s">
        <v>57</v>
      </c>
      <c r="U14" s="22" t="s">
        <v>59</v>
      </c>
      <c r="V14" s="22" t="s">
        <v>60</v>
      </c>
      <c r="W14" s="22" t="s">
        <v>61</v>
      </c>
      <c r="X14" s="22" t="s">
        <v>62</v>
      </c>
    </row>
    <row r="15" spans="1:24" ht="16.5" customHeight="1" x14ac:dyDescent="0.3">
      <c r="B15" s="19" t="s">
        <v>13</v>
      </c>
      <c r="C15" s="19"/>
      <c r="D15" s="23">
        <f>IFERROR(IF(COUNT(Įvertinimai[[#This Row],[6stulpelis]:[22stulpelis]])=0,"",SUM(Įvertinimai[[#This Row],[6stulpelis]:[22stulpelis]])/TaškųSuma),"")</f>
        <v>0.91</v>
      </c>
      <c r="E15" s="20">
        <f>IF(COUNT(Įvertinimai[[#This Row],[6stulpelis]:[22stulpelis]])=0,"",SUM(Įvertinimai[[#This Row],[6stulpelis]:[22stulpelis]]))</f>
        <v>182</v>
      </c>
      <c r="F15" s="19" t="str">
        <f>IFERROR(IF(Įvertinimai[[#This Row],[Vidurkis]]&lt;&gt;"",HLOOKUP(Įvertinimai[[#This Row],[Vidurkis]]*TaškųSuma,ĮvertinimųLentelė,3),""),0)</f>
        <v>A-</v>
      </c>
      <c r="G15" s="21">
        <f>IFERROR(IF(Įvertinimai[[#This Row],[Vidurkis]]&lt;&gt;"",HLOOKUP(Įvertinimai[[#This Row],[Vidurkis]]*TaškųSuma,ĮvertinimųLentelė,4),""),0)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14</v>
      </c>
      <c r="C16" s="19"/>
      <c r="D16" s="23">
        <f>IFERROR(IF(COUNT(Įvertinimai[[#This Row],[6stulpelis]:[22stulpelis]])=0,"",SUM(Įvertinimai[[#This Row],[6stulpelis]:[22stulpelis]])/TaškųSuma),"")</f>
        <v>1</v>
      </c>
      <c r="E16" s="20">
        <f>IF(COUNT(Įvertinimai[[#This Row],[6stulpelis]:[22stulpelis]])=0,"",SUM(Įvertinimai[[#This Row],[6stulpelis]:[22stulpelis]]))</f>
        <v>200</v>
      </c>
      <c r="F16" s="19" t="str">
        <f>IFERROR(IF(Įvertinimai[[#This Row],[Vidurkis]]&lt;&gt;"",HLOOKUP(Įvertinimai[[#This Row],[Vidurkis]]*TaškųSuma,ĮvertinimųLentelė,3),""),0)</f>
        <v>A+</v>
      </c>
      <c r="G16" s="21">
        <f>IFERROR(IF(Įvertinimai[[#This Row],[Vidurkis]]&lt;&gt;"",HLOOKUP(Įvertinimai[[#This Row],[Vidurkis]]*TaškųSuma,ĮvertinimųLentelė,4),""),0)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3" t="str">
        <f>IFERROR(IF(COUNT(Įvertinimai[[#This Row],[6stulpelis]:[22stulpelis]])=0,"",SUM(Įvertinimai[[#This Row],[6stulpelis]:[22stulpelis]])/TaškųSuma),"")</f>
        <v/>
      </c>
      <c r="E17" s="20" t="str">
        <f>IF(COUNT(Įvertinimai[[#This Row],[6stulpelis]:[22stulpelis]])=0,"",SUM(Įvertinimai[[#This Row],[6stulpelis]:[22stulpelis]]))</f>
        <v/>
      </c>
      <c r="F17" s="19" t="str">
        <f>IFERROR(IF(Įvertinimai[[#This Row],[Vidurkis]]&lt;&gt;"",HLOOKUP(Įvertinimai[[#This Row],[Vidurkis]]*TaškųSuma,ĮvertinimųLentelė,3),""),0)</f>
        <v/>
      </c>
      <c r="G17" s="21" t="str">
        <f>IFERROR(IF(Įvertinimai[[#This Row],[Vidurkis]]&lt;&gt;"",HLOOKUP(Įvertinimai[[#This Row],[Vidurkis]]*TaškųSuma,ĮvertinimųLentelė,4),""),0)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3" t="str">
        <f>IFERROR(IF(COUNT(Įvertinimai[[#This Row],[6stulpelis]:[22stulpelis]])=0,"",SUM(Įvertinimai[[#This Row],[6stulpelis]:[22stulpelis]])/TaškųSuma),"")</f>
        <v/>
      </c>
      <c r="E18" s="20" t="str">
        <f>IF(COUNT(Įvertinimai[[#This Row],[6stulpelis]:[22stulpelis]])=0,"",SUM(Įvertinimai[[#This Row],[6stulpelis]:[22stulpelis]]))</f>
        <v/>
      </c>
      <c r="F18" s="19" t="str">
        <f>IFERROR(IF(Įvertinimai[[#This Row],[Vidurkis]]&lt;&gt;"",HLOOKUP(Įvertinimai[[#This Row],[Vidurkis]]*TaškųSuma,ĮvertinimųLentelė,3),""),0)</f>
        <v/>
      </c>
      <c r="G18" s="21" t="str">
        <f>IFERROR(IF(Įvertinimai[[#This Row],[Vidurkis]]&lt;&gt;"",HLOOKUP(Įvertinimai[[#This Row],[Vidurkis]]*TaškųSuma,ĮvertinimųLentelė,4),""),0)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3" t="str">
        <f>IFERROR(IF(COUNT(Įvertinimai[[#This Row],[6stulpelis]:[22stulpelis]])=0,"",SUM(Įvertinimai[[#This Row],[6stulpelis]:[22stulpelis]])/TaškųSuma),"")</f>
        <v/>
      </c>
      <c r="E19" s="20" t="str">
        <f>IF(COUNT(Įvertinimai[[#This Row],[6stulpelis]:[22stulpelis]])=0,"",SUM(Įvertinimai[[#This Row],[6stulpelis]:[22stulpelis]]))</f>
        <v/>
      </c>
      <c r="F19" s="19" t="str">
        <f>IFERROR(IF(Įvertinimai[[#This Row],[Vidurkis]]&lt;&gt;"",HLOOKUP(Įvertinimai[[#This Row],[Vidurkis]]*TaškųSuma,ĮvertinimųLentelė,3),""),0)</f>
        <v/>
      </c>
      <c r="G19" s="21" t="str">
        <f>IFERROR(IF(Įvertinimai[[#This Row],[Vidurkis]]&lt;&gt;"",HLOOKUP(Įvertinimai[[#This Row],[Vidurkis]]*TaškųSuma,ĮvertinimųLentelė,4),""),0)</f>
        <v/>
      </c>
      <c r="H19" s="19"/>
      <c r="I19" s="19"/>
      <c r="J19" s="19"/>
      <c r="K19" s="19"/>
      <c r="L19" s="19"/>
      <c r="M19" s="19"/>
      <c r="N19" s="19"/>
      <c r="O19" s="19"/>
      <c r="P19" s="19"/>
      <c r="Q19" s="19"/>
      <c r="R19" s="19"/>
      <c r="S19" s="19"/>
      <c r="T19" s="19"/>
      <c r="U19" s="19"/>
      <c r="V19" s="19"/>
      <c r="W19" s="19"/>
      <c r="X19" s="19"/>
    </row>
    <row r="20" spans="2:24" ht="16.5" customHeight="1" x14ac:dyDescent="0.3">
      <c r="B20" s="39"/>
      <c r="C20" s="39"/>
      <c r="D20" s="39"/>
      <c r="E20" s="39"/>
      <c r="F20" s="39"/>
      <c r="G20" s="39"/>
    </row>
    <row r="21" spans="2:24" ht="16.5" customHeight="1" x14ac:dyDescent="0.3">
      <c r="B21" s="30" t="s">
        <v>15</v>
      </c>
      <c r="C21" s="31"/>
      <c r="D21" s="32" t="s">
        <v>20</v>
      </c>
      <c r="E21" s="32"/>
      <c r="F21" s="16" t="s">
        <v>26</v>
      </c>
      <c r="G21" s="16" t="s">
        <v>27</v>
      </c>
      <c r="H21" t="s">
        <v>31</v>
      </c>
      <c r="I21" t="s">
        <v>31</v>
      </c>
      <c r="J21" t="s">
        <v>31</v>
      </c>
      <c r="K21" t="s">
        <v>31</v>
      </c>
      <c r="L21" t="s">
        <v>31</v>
      </c>
      <c r="M21" t="s">
        <v>31</v>
      </c>
      <c r="N21" t="s">
        <v>31</v>
      </c>
      <c r="O21" t="s">
        <v>31</v>
      </c>
      <c r="P21" t="s">
        <v>31</v>
      </c>
      <c r="Q21" t="s">
        <v>31</v>
      </c>
      <c r="R21" t="s">
        <v>31</v>
      </c>
    </row>
    <row r="22" spans="2:24" ht="16.5" customHeight="1" x14ac:dyDescent="0.3">
      <c r="B22" s="36" t="s">
        <v>16</v>
      </c>
      <c r="C22" s="36"/>
      <c r="D22" s="33">
        <f>IFERROR(AVERAGE(Įvertinimai[[#All],[Vidurkis]]),0)</f>
        <v>0.95500000000000007</v>
      </c>
      <c r="E22" s="33"/>
      <c r="F22" s="2" t="str">
        <f>IFERROR(HLOOKUP(D22*TaškųSuma,ĮvertinimųLentelė,3),"")</f>
        <v>A</v>
      </c>
      <c r="G22" s="3">
        <f>IFERROR(AVERAGE(Įvertinimai[[#All],[GPA]]),0)</f>
        <v>3.835</v>
      </c>
      <c r="H22" t="s">
        <v>31</v>
      </c>
      <c r="I22" t="s">
        <v>31</v>
      </c>
      <c r="J22" t="s">
        <v>31</v>
      </c>
      <c r="K22" t="s">
        <v>31</v>
      </c>
      <c r="L22" t="s">
        <v>31</v>
      </c>
      <c r="M22" t="s">
        <v>31</v>
      </c>
      <c r="N22" t="s">
        <v>31</v>
      </c>
      <c r="O22" t="s">
        <v>31</v>
      </c>
      <c r="P22" t="s">
        <v>31</v>
      </c>
      <c r="Q22" t="s">
        <v>31</v>
      </c>
      <c r="R22" t="s">
        <v>31</v>
      </c>
      <c r="S22" t="s">
        <v>31</v>
      </c>
      <c r="T22" t="s">
        <v>31</v>
      </c>
      <c r="U22" t="s">
        <v>31</v>
      </c>
      <c r="V22" t="s">
        <v>31</v>
      </c>
      <c r="W22" t="s">
        <v>31</v>
      </c>
      <c r="X22" t="s">
        <v>31</v>
      </c>
    </row>
    <row r="23" spans="2:24" ht="16.5" customHeight="1" x14ac:dyDescent="0.3">
      <c r="B23" s="37" t="s">
        <v>17</v>
      </c>
      <c r="C23" s="37"/>
      <c r="D23" s="34">
        <f>IFERROR(MAX(Įvertinimai[[#All],[Vidurkis]]),0)</f>
        <v>1</v>
      </c>
      <c r="E23" s="34"/>
      <c r="F23" s="4" t="str">
        <f>IFERROR(HLOOKUP(D23*TaškųSuma,ĮvertinimųLentelė,3),"")</f>
        <v>A+</v>
      </c>
      <c r="G23" s="5">
        <f>IFERROR(MAX(Įvertinimai[[#All],[GPA]]),0)</f>
        <v>4</v>
      </c>
      <c r="H23" t="s">
        <v>31</v>
      </c>
      <c r="I23" t="s">
        <v>31</v>
      </c>
      <c r="J23" t="s">
        <v>31</v>
      </c>
      <c r="K23" t="s">
        <v>31</v>
      </c>
      <c r="L23" t="s">
        <v>31</v>
      </c>
      <c r="M23" t="s">
        <v>31</v>
      </c>
      <c r="N23" t="s">
        <v>31</v>
      </c>
      <c r="O23" t="s">
        <v>31</v>
      </c>
      <c r="P23" t="s">
        <v>31</v>
      </c>
      <c r="Q23" t="s">
        <v>31</v>
      </c>
      <c r="R23" t="s">
        <v>31</v>
      </c>
      <c r="S23" t="s">
        <v>31</v>
      </c>
      <c r="T23" t="s">
        <v>31</v>
      </c>
      <c r="U23" t="s">
        <v>31</v>
      </c>
      <c r="V23" t="s">
        <v>31</v>
      </c>
      <c r="W23" t="s">
        <v>31</v>
      </c>
      <c r="X23" t="s">
        <v>31</v>
      </c>
    </row>
    <row r="24" spans="2:24" ht="16.5" customHeight="1" x14ac:dyDescent="0.3">
      <c r="B24" s="38" t="s">
        <v>18</v>
      </c>
      <c r="C24" s="38"/>
      <c r="D24" s="35">
        <f>IFERROR(MIN(Įvertinimai[[#All],[Vidurkis]]),0)</f>
        <v>0.91</v>
      </c>
      <c r="E24" s="35"/>
      <c r="F24" s="2" t="str">
        <f>IFERROR(HLOOKUP(D24*TaškųSuma,ĮvertinimųLentelė,3),"")</f>
        <v>A-</v>
      </c>
      <c r="G24" s="3">
        <f>IFERROR(MIN(Įvertinimai[[#All],[GPA]]),0)</f>
        <v>3.67</v>
      </c>
      <c r="H24" t="s">
        <v>31</v>
      </c>
      <c r="I24" t="s">
        <v>31</v>
      </c>
      <c r="J24" t="s">
        <v>31</v>
      </c>
      <c r="K24" t="s">
        <v>31</v>
      </c>
      <c r="L24" t="s">
        <v>31</v>
      </c>
      <c r="M24" t="s">
        <v>31</v>
      </c>
      <c r="N24" t="s">
        <v>31</v>
      </c>
      <c r="O24" t="s">
        <v>31</v>
      </c>
      <c r="P24" t="s">
        <v>31</v>
      </c>
      <c r="Q24" t="s">
        <v>31</v>
      </c>
      <c r="R24" t="s">
        <v>31</v>
      </c>
      <c r="S24" t="s">
        <v>31</v>
      </c>
      <c r="T24" t="s">
        <v>31</v>
      </c>
      <c r="U24" t="s">
        <v>31</v>
      </c>
      <c r="V24" t="s">
        <v>31</v>
      </c>
      <c r="W24" t="s">
        <v>31</v>
      </c>
      <c r="X24" t="s">
        <v>31</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Šiame langelyje įveskite mokyklos pavadinimą, langeliuose nuo I3 iki U6 – procentą, įvertinimą raide ir įvertinimų vidurkį, langeliuose nuo H8 iki X8 – projektų pavadinimus, o langeliuose nuo H9 iki X9 – taškų sumą" sqref="B1" xr:uid="{0CD494D9-E400-4C22-B46B-D6804A8E083D}"/>
    <dataValidation allowBlank="1" showInputMessage="1" showErrorMessage="1" prompt="Šiame langelyje įveskite mokytojo vardą ir pavardę" sqref="B2:G3" xr:uid="{58C74D12-994E-4162-BFB8-7165A7DF41CC}"/>
    <dataValidation allowBlank="1" showInputMessage="1" showErrorMessage="1" prompt="Šiame langelyje įveskite dalyko arba projekto pavadinimą" sqref="B4:G4" xr:uid="{673DA92E-0E02-4BBB-9B45-FB653BA7B809}"/>
    <dataValidation allowBlank="1" showInputMessage="1" showErrorMessage="1" prompt="Šiame langelyje įveskite metus, semestrą arba ketvirtį" sqref="B5:G5" xr:uid="{6E8E0B91-4799-41C4-A294-B49458E38C0C}"/>
    <dataValidation allowBlank="1" showInputMessage="1" showErrorMessage="1" prompt="Šioje eilutėje, langeliuose nuo I3 iki U3, įveskite rezultatą" sqref="H3" xr:uid="{5191DEA1-1B80-4639-B673-8002E7943C98}"/>
    <dataValidation allowBlank="1" showInputMessage="1" showErrorMessage="1" prompt="Šioje eilutėje, langeliuose nuo I4 iki U4, įveskite procentą" sqref="H4" xr:uid="{43944B48-1536-47B9-A16F-A7AC41041F29}"/>
    <dataValidation allowBlank="1" showInputMessage="1" showErrorMessage="1" prompt="Šioje eilutėje, langeliuose nuo I5 iki U5, įveskite įvertinimą raide" sqref="H5" xr:uid="{0729B9AB-2440-4768-93C7-2C02FA95FCDB}"/>
    <dataValidation allowBlank="1" showInputMessage="1" showErrorMessage="1" prompt="Šioje eilutėje, langeliuose nuo I6 iki U6, įveskite įvertinimų vidurkį" sqref="H6" xr:uid="{C7304C4A-1978-4E61-AEDA-A078ACF436C4}"/>
    <dataValidation allowBlank="1" showInputMessage="1" showErrorMessage="1" prompt="Bendras projektų ir testų skaičius automatiškai apskaičiuojamas langelyje dešinėje" sqref="E11" xr:uid="{24BB25A0-336D-4C68-9355-60F9773CA913}"/>
    <dataValidation allowBlank="1" showInputMessage="1" showErrorMessage="1" prompt="Bendras projektų ir testų skaičius automatiškai apskaičiuojamas šiame langelyje" sqref="H11" xr:uid="{BAF24822-85E0-442E-BC39-DBB7AE3695F6}"/>
    <dataValidation allowBlank="1" showInputMessage="1" showErrorMessage="1" prompt="Įmanomų surinkti taškų suma automatiškai apskaičiuojama langelyje dešinėje" sqref="E12" xr:uid="{8363A578-A54D-4DAD-B93F-5473A252D468}"/>
    <dataValidation allowBlank="1" showInputMessage="1" showErrorMessage="1" prompt="Įmanomų surinkti taškų suma automatiškai apskaičiuojama šiame langelyje. Įveskite duomenis lentelėje, prasidedančioje B14 langelyje" sqref="H12" xr:uid="{A4E19BA5-168F-4EF0-B646-31C2785BDA1B}"/>
    <dataValidation allowBlank="1" showInputMessage="1" showErrorMessage="1" prompt="Stulpelyje po šia antrašte įveskite mokinio vardą" sqref="B14" xr:uid="{DA4B5A04-9C43-4B99-B8F9-C3889AA97DB5}"/>
    <dataValidation allowBlank="1" showInputMessage="1" showErrorMessage="1" prompt="Stulpelyje po šia antrašte įveskite mokinio ID" sqref="C14" xr:uid="{B364916E-D43B-48BC-B8A2-F3AF5D13F7FA}"/>
    <dataValidation allowBlank="1" showInputMessage="1" showErrorMessage="1" prompt="Šiame stulpelyje po šia antrašte automatiškai apskaičiuojamas vidurkis" sqref="D14" xr:uid="{D8600198-5DC6-4879-8239-5FC04FCB4F1F}"/>
    <dataValidation allowBlank="1" showInputMessage="1" showErrorMessage="1" prompt="Šiame stulpelyje po antrašte automatiškai apskaičiuojamas rezultatas. Norėdami suteikti papildomų kredito taškų, projektui suteikite daugiau taškų nei nurodyta įmanomų surinkti taškų suma" sqref="E14" xr:uid="{2AA1817F-74EA-4067-B27B-95D6C917BF62}"/>
    <dataValidation allowBlank="1" showInputMessage="1" showErrorMessage="1" prompt="Šiame stulpelyje po šia antrašte automatiškai apskaičiuojamas įvertinimas raide" sqref="F14" xr:uid="{42BAD4BA-08BA-4B43-A7DB-FA1F6F5951D4}"/>
    <dataValidation allowBlank="1" showInputMessage="1" showErrorMessage="1" prompt="Stulpelyje po šia antrašte automatiškai apskaičiuojamas įvertinimų vidurkis" sqref="G14" xr:uid="{ED77C62C-EEC1-48DD-955F-21CFC938AD3F}"/>
    <dataValidation allowBlank="1" showInputMessage="1" showErrorMessage="1" prompt="Šiame darbalapyje sukurkite mokytojo įvertinimų žurnalą pagal taškus. Įveskite mokyklos pavadinimą B1 langelyje, informaciją apie mokinį lentelėje Įvertinimas bei informaciją apie mokytoją ir dalyką langeliuose nuo B2 iki B5" sqref="A1" xr:uid="{8B6D4F40-13BD-407C-A193-5DE48B0C9C10}"/>
    <dataValidation allowBlank="1" showInputMessage="1" showErrorMessage="1" prompt="Įveskite projekto ar testo pavadinimą langeliuose dešinėje, langeliuose nuo H8 iki X8. Lentelėje, prasidedančioje B14 langelyje, stulpelyje nuo H iki X įveskite tuos pačius projekto ar testo pavadinimus kaip ir stulpelių antraštės" sqref="E8:G8" xr:uid="{9118142A-4C93-41D2-A39E-06263D43C238}"/>
    <dataValidation allowBlank="1" showInputMessage="1" showErrorMessage="1" prompt="Įveskite galimų taškų sumą šioje eilutėje, langeliuose nuo H9 iki X9. Bendras projektų ir testų skaičius automatiškai apskaičiuojamas H11 langelyje, o įmanomų surinkti taškų suma – H12 langelyje" sqref="E9:G9" xr:uid="{0986D139-FBA5-4027-9C32-8335FC47604C}"/>
    <dataValidation allowBlank="1" showInputMessage="1" showErrorMessage="1" prompt="Tinkinkite stulpelių antraštes, kurioje įvesti projektų ar testų pavadinimai, langeliuose nuo H8 iki X8, ir informaciją, esančią šiame stulpelyje po šia antrašte" sqref="H14:X14" xr:uid="{3D2E48A2-3458-4BA7-BBC7-31022F211EB6}"/>
    <dataValidation allowBlank="1" showInputMessage="1" showErrorMessage="1" prompt="Dalyko suvestinės pavadinimai yra šiame stulpelyje po šia antrašte, langeliuose nuo B22 iki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2</vt:i4>
      </vt:variant>
      <vt:variant>
        <vt:lpstr>Įvardytieji diapazonai</vt:lpstr>
      </vt:variant>
      <vt:variant>
        <vt:i4>7</vt:i4>
      </vt:variant>
    </vt:vector>
  </HeadingPairs>
  <TitlesOfParts>
    <vt:vector size="9" baseType="lpstr">
      <vt:lpstr>KAIP NAUDOTI ŠIĄ DARBAKNYGĘ</vt:lpstr>
      <vt:lpstr>ĮVERTINIMŲ ŽURNALAS</vt:lpstr>
      <vt:lpstr>EilutėsPavadinimoSritis1..U6</vt:lpstr>
      <vt:lpstr>EilutėsPavadinimoSritis2..X9</vt:lpstr>
      <vt:lpstr>EilutėsPavadinimoSritis3..H12</vt:lpstr>
      <vt:lpstr>ĮvertinimųLentelė</vt:lpstr>
      <vt:lpstr>Pavadinimas1</vt:lpstr>
      <vt:lpstr>PavadinimoSritis1..G24.1</vt:lpstr>
      <vt:lpstr>TaškųSuma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2019-01-28T07:15:08Z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