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63\"/>
    </mc:Choice>
  </mc:AlternateContent>
  <bookViews>
    <workbookView xWindow="0" yWindow="0" windowWidth="19200" windowHeight="10845"/>
  </bookViews>
  <sheets>
    <sheet name="Išlaidų biudžetas" sheetId="1" r:id="rId1"/>
  </sheets>
  <definedNames>
    <definedName name="perMin">MIN(lntPersonaloIšlaidos[SKIRTUMAS (%)])</definedName>
    <definedName name="Spausdinimo_pavadinimai" localSheetId="0">'Išlaidų biudžetas'!$28:$28</definedName>
    <definedName name="veiMin">MIN(lntVeiklosIšlaidos[SKIRTUMAS (%)])</definedName>
  </definedNames>
  <calcPr calcId="152511"/>
  <webPublishing codePage="1257"/>
</workbook>
</file>

<file path=xl/calcChain.xml><?xml version="1.0" encoding="utf-8"?>
<calcChain xmlns="http://schemas.openxmlformats.org/spreadsheetml/2006/main">
  <c r="E48" i="1" l="1"/>
  <c r="D48" i="1"/>
  <c r="F29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3" i="1"/>
  <c r="F14" i="1"/>
  <c r="F15" i="1"/>
  <c r="F16" i="1"/>
  <c r="F48" i="1" l="1"/>
  <c r="G48" i="1" s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13" i="1"/>
  <c r="B14" i="1"/>
  <c r="B15" i="1"/>
  <c r="B16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3" i="1"/>
  <c r="G14" i="1"/>
  <c r="G15" i="1"/>
  <c r="G16" i="1"/>
  <c r="G29" i="1" l="1"/>
</calcChain>
</file>

<file path=xl/sharedStrings.xml><?xml version="1.0" encoding="utf-8"?>
<sst xmlns="http://schemas.openxmlformats.org/spreadsheetml/2006/main" count="40" uniqueCount="33">
  <si>
    <t>Biuras</t>
  </si>
  <si>
    <t>Parduotuvė</t>
  </si>
  <si>
    <t>Pardavėjai</t>
  </si>
  <si>
    <t>Bendrosios išlaidos</t>
  </si>
  <si>
    <t>Reklama</t>
  </si>
  <si>
    <t>Skolos</t>
  </si>
  <si>
    <t>Pranašumai</t>
  </si>
  <si>
    <t>Ištekliai</t>
  </si>
  <si>
    <t>Pašto išlaidos</t>
  </si>
  <si>
    <t>Nuoma arba paskola</t>
  </si>
  <si>
    <t>Pardavimo išlaidos</t>
  </si>
  <si>
    <t>Mokesčiai</t>
  </si>
  <si>
    <t>Komunalinės paslaugos</t>
  </si>
  <si>
    <t>Kita</t>
  </si>
  <si>
    <t>Draudimas</t>
  </si>
  <si>
    <t>Palūkanos</t>
  </si>
  <si>
    <t>Telefonas</t>
  </si>
  <si>
    <t>Priežiūra ir remontas</t>
  </si>
  <si>
    <t>Teisiniai mokesčiai</t>
  </si>
  <si>
    <t>Nusidėvėjimas</t>
  </si>
  <si>
    <t>Siuntimas</t>
  </si>
  <si>
    <t>Saugojimas</t>
  </si>
  <si>
    <t>Išlaidų biudžetas</t>
  </si>
  <si>
    <t>PERSONALAS</t>
  </si>
  <si>
    <t>BIUDŽETAS</t>
  </si>
  <si>
    <t>FAKTINIS</t>
  </si>
  <si>
    <t>SKIRTUMAS ($)</t>
  </si>
  <si>
    <t>SKIRTUMAS (%)</t>
  </si>
  <si>
    <t>DARBINIS</t>
  </si>
  <si>
    <t xml:space="preserve"> PERSONALO BIUDŽETAS</t>
  </si>
  <si>
    <t xml:space="preserve"> DARBINIS BIUDŽETAS</t>
  </si>
  <si>
    <t>CONTOSO, 2013</t>
  </si>
  <si>
    <t>BŪSENA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</si>
</sst>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#,##0.00\ &quot;Lt&quot;"/>
  </numFmts>
  <fonts count="13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b/>
      <i/>
      <strike/>
      <condense/>
      <extend/>
      <outline/>
      <shadow/>
      <sz val="11"/>
      <color theme="1"/>
      <name val="Bookman Old Style"/>
      <family val="1"/>
      <charset val="186"/>
      <scheme val="major"/>
    </font>
    <font>
      <sz val="11"/>
      <color theme="1"/>
      <name val="Bookman Old Style"/>
      <family val="1"/>
      <charset val="186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9" fontId="12" fillId="0" borderId="0" xfId="0" applyNumberFormat="1" applyFont="1" applyFill="1" applyBorder="1" applyAlignment="1">
      <alignment horizontal="right" vertical="center" indent="1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pany Name" xfId="2"/>
    <cellStyle name="Date" xfId="3"/>
    <cellStyle name="Įprastas" xfId="0" builtinId="0" customBuiltin="1"/>
    <cellStyle name="Pavadinimas" xfId="4" builtinId="15" customBuiltin="1"/>
    <cellStyle name="Procentai" xfId="1" builtinId="5"/>
    <cellStyle name="Valiuta" xfId="5" builtinId="4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#,##0.00\ &quot;L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L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#,##0.00\ &quot;L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L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#,##0.00\ &quot;L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L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Bookman Old Style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Lt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Lt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Lt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'Išlaidų biudžetas'!$D$12</c:f>
              <c:strCache>
                <c:ptCount val="1"/>
                <c:pt idx="0">
                  <c:v>BIUDŽETAS</c:v>
                </c:pt>
              </c:strCache>
            </c:strRef>
          </c:tx>
          <c:invertIfNegative val="0"/>
          <c:cat>
            <c:strRef>
              <c:f>'Išlaidų biudžetas'!$C$13:$C$17</c:f>
              <c:strCache>
                <c:ptCount val="4"/>
                <c:pt idx="0">
                  <c:v>Biuras</c:v>
                </c:pt>
                <c:pt idx="1">
                  <c:v>Parduotuvė</c:v>
                </c:pt>
                <c:pt idx="2">
                  <c:v>Pardavėjai</c:v>
                </c:pt>
                <c:pt idx="3">
                  <c:v>Kita</c:v>
                </c:pt>
              </c:strCache>
            </c:strRef>
          </c:cat>
          <c:val>
            <c:numRef>
              <c:f>'Išlaidų biudžetas'!$D$13:$D$17</c:f>
              <c:numCache>
                <c:formatCode>#,##0.00\ "Lt"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'Išlaidų biudžetas'!$E$12</c:f>
              <c:strCache>
                <c:ptCount val="1"/>
                <c:pt idx="0">
                  <c:v>FAKTINIS</c:v>
                </c:pt>
              </c:strCache>
            </c:strRef>
          </c:tx>
          <c:invertIfNegative val="0"/>
          <c:cat>
            <c:strRef>
              <c:f>'Išlaidų biudžetas'!$C$13:$C$17</c:f>
              <c:strCache>
                <c:ptCount val="4"/>
                <c:pt idx="0">
                  <c:v>Biuras</c:v>
                </c:pt>
                <c:pt idx="1">
                  <c:v>Parduotuvė</c:v>
                </c:pt>
                <c:pt idx="2">
                  <c:v>Pardavėjai</c:v>
                </c:pt>
                <c:pt idx="3">
                  <c:v>Kita</c:v>
                </c:pt>
              </c:strCache>
            </c:strRef>
          </c:cat>
          <c:val>
            <c:numRef>
              <c:f>'Išlaidų biudžetas'!$E$13:$E$17</c:f>
              <c:numCache>
                <c:formatCode>#,##0.00\ "Lt"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80136"/>
        <c:axId val="215780520"/>
      </c:barChart>
      <c:catAx>
        <c:axId val="2157801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lt-LT"/>
          </a:p>
        </c:txPr>
        <c:crossAx val="215780520"/>
        <c:crosses val="autoZero"/>
        <c:auto val="1"/>
        <c:lblAlgn val="ctr"/>
        <c:lblOffset val="100"/>
        <c:noMultiLvlLbl val="0"/>
      </c:catAx>
      <c:valAx>
        <c:axId val="215780520"/>
        <c:scaling>
          <c:orientation val="minMax"/>
        </c:scaling>
        <c:delete val="0"/>
        <c:axPos val="l"/>
        <c:numFmt formatCode="#,##0\ &quot;Lt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lt-LT"/>
          </a:p>
        </c:txPr>
        <c:crossAx val="2157801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lt-L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'Išlaidų biudžetas'!$D$28</c:f>
              <c:strCache>
                <c:ptCount val="1"/>
                <c:pt idx="0">
                  <c:v>BIUDŽETAS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'Išlaidų biudžetas'!$C$29:$C$48</c15:sqref>
                  </c15:fullRef>
                </c:ext>
              </c:extLst>
              <c:f>'Išlaidų biudžetas'!$C$29:$C$47</c:f>
              <c:strCache>
                <c:ptCount val="19"/>
                <c:pt idx="0">
                  <c:v>Reklama</c:v>
                </c:pt>
                <c:pt idx="1">
                  <c:v>Skolos</c:v>
                </c:pt>
                <c:pt idx="2">
                  <c:v>Pranašumai</c:v>
                </c:pt>
                <c:pt idx="3">
                  <c:v>Ištekliai</c:v>
                </c:pt>
                <c:pt idx="4">
                  <c:v>Pašto išlaidos</c:v>
                </c:pt>
                <c:pt idx="5">
                  <c:v>Nuoma arba paskola</c:v>
                </c:pt>
                <c:pt idx="6">
                  <c:v>Pardavimo išlaidos</c:v>
                </c:pt>
                <c:pt idx="7">
                  <c:v>Mokesčiai</c:v>
                </c:pt>
                <c:pt idx="8">
                  <c:v>Komunalinės paslaugos</c:v>
                </c:pt>
                <c:pt idx="9">
                  <c:v>Kita</c:v>
                </c:pt>
                <c:pt idx="10">
                  <c:v>Draudimas</c:v>
                </c:pt>
                <c:pt idx="11">
                  <c:v>Palūkanos</c:v>
                </c:pt>
                <c:pt idx="12">
                  <c:v>Telefonas</c:v>
                </c:pt>
                <c:pt idx="13">
                  <c:v>Priežiūra ir remontas</c:v>
                </c:pt>
                <c:pt idx="14">
                  <c:v>Teisiniai mokesčiai</c:v>
                </c:pt>
                <c:pt idx="15">
                  <c:v>Nusidėvėjimas</c:v>
                </c:pt>
                <c:pt idx="16">
                  <c:v>Siuntimas</c:v>
                </c:pt>
                <c:pt idx="17">
                  <c:v>Saugojimas</c:v>
                </c:pt>
                <c:pt idx="18">
                  <c:v>Kita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'Išlaidų biudžetas'!$D$29:$D$48</c15:sqref>
                  </c15:fullRef>
                </c:ext>
              </c:extLst>
              <c:f>'Išlaidų biudžetas'!$D$29:$D$47</c:f>
              <c:numCache>
                <c:formatCode>#,##0.00\ "Lt"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'Išlaidų biudžetas'!$E$28</c:f>
              <c:strCache>
                <c:ptCount val="1"/>
                <c:pt idx="0">
                  <c:v>FAKTINIS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'Išlaidų biudžetas'!$C$29:$C$48</c15:sqref>
                  </c15:fullRef>
                </c:ext>
              </c:extLst>
              <c:f>'Išlaidų biudžetas'!$C$29:$C$47</c:f>
              <c:strCache>
                <c:ptCount val="19"/>
                <c:pt idx="0">
                  <c:v>Reklama</c:v>
                </c:pt>
                <c:pt idx="1">
                  <c:v>Skolos</c:v>
                </c:pt>
                <c:pt idx="2">
                  <c:v>Pranašumai</c:v>
                </c:pt>
                <c:pt idx="3">
                  <c:v>Ištekliai</c:v>
                </c:pt>
                <c:pt idx="4">
                  <c:v>Pašto išlaidos</c:v>
                </c:pt>
                <c:pt idx="5">
                  <c:v>Nuoma arba paskola</c:v>
                </c:pt>
                <c:pt idx="6">
                  <c:v>Pardavimo išlaidos</c:v>
                </c:pt>
                <c:pt idx="7">
                  <c:v>Mokesčiai</c:v>
                </c:pt>
                <c:pt idx="8">
                  <c:v>Komunalinės paslaugos</c:v>
                </c:pt>
                <c:pt idx="9">
                  <c:v>Kita</c:v>
                </c:pt>
                <c:pt idx="10">
                  <c:v>Draudimas</c:v>
                </c:pt>
                <c:pt idx="11">
                  <c:v>Palūkanos</c:v>
                </c:pt>
                <c:pt idx="12">
                  <c:v>Telefonas</c:v>
                </c:pt>
                <c:pt idx="13">
                  <c:v>Priežiūra ir remontas</c:v>
                </c:pt>
                <c:pt idx="14">
                  <c:v>Teisiniai mokesčiai</c:v>
                </c:pt>
                <c:pt idx="15">
                  <c:v>Nusidėvėjimas</c:v>
                </c:pt>
                <c:pt idx="16">
                  <c:v>Siuntimas</c:v>
                </c:pt>
                <c:pt idx="17">
                  <c:v>Saugojimas</c:v>
                </c:pt>
                <c:pt idx="18">
                  <c:v>Kita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'Išlaidų biudžetas'!$E$29:$E$48</c15:sqref>
                  </c15:fullRef>
                </c:ext>
              </c:extLst>
              <c:f>'Išlaidų biudžetas'!$E$29:$E$47</c:f>
              <c:numCache>
                <c:formatCode>#,##0.00\ "Lt"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86312"/>
        <c:axId val="216407176"/>
      </c:barChart>
      <c:catAx>
        <c:axId val="2163863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lt-LT"/>
          </a:p>
        </c:txPr>
        <c:crossAx val="216407176"/>
        <c:crosses val="autoZero"/>
        <c:auto val="1"/>
        <c:lblAlgn val="ctr"/>
        <c:lblOffset val="100"/>
        <c:tickLblSkip val="1"/>
        <c:noMultiLvlLbl val="0"/>
      </c:catAx>
      <c:valAx>
        <c:axId val="216407176"/>
        <c:scaling>
          <c:orientation val="minMax"/>
          <c:max val="300"/>
        </c:scaling>
        <c:delete val="0"/>
        <c:axPos val="l"/>
        <c:numFmt formatCode="#,##0\ &quot;Lt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lt-LT"/>
          </a:p>
        </c:txPr>
        <c:crossAx val="2163863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lt-L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Pavadinimo kraštinė" descr="&quot;&quot;" title="Kraštinė"/>
        <xdr:cNvGrpSpPr/>
      </xdr:nvGrpSpPr>
      <xdr:grpSpPr>
        <a:xfrm>
          <a:off x="171450" y="657225"/>
          <a:ext cx="6979920" cy="38100"/>
          <a:chOff x="247650" y="800100"/>
          <a:chExt cx="7751445" cy="38100"/>
        </a:xfrm>
      </xdr:grpSpPr>
      <xdr:cxnSp macro="">
        <xdr:nvCxnSpPr>
          <xdr:cNvPr id="3" name="Tiesioginė jungtis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Tiesioginė jungtis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Personalo biudžeto diagrama" descr="Personalo biudžeto, pvz., biuro, parduotuvės, pardavėjų ir kt., stulpelių diagramos suvestinė." title="Personalo išlai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25</xdr:row>
      <xdr:rowOff>246508</xdr:rowOff>
    </xdr:to>
    <xdr:graphicFrame macro="">
      <xdr:nvGraphicFramePr>
        <xdr:cNvPr id="12" name="Veiklos biudžeto diagrama" descr="Veiklos išlaidų, pvz., reklamavimo, įsiskolinimų, išmokų, materialinių priemonių naudojimo, pašto ir kt., stulpelių diagramos suvestinė." title="Veiklos išlaid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Personalo kraštinė" descr="&quot;&quot;" title="Kraštinė"/>
        <xdr:cNvGrpSpPr/>
      </xdr:nvGrpSpPr>
      <xdr:grpSpPr>
        <a:xfrm>
          <a:off x="171450" y="4400550"/>
          <a:ext cx="6979920" cy="38100"/>
          <a:chOff x="247650" y="800100"/>
          <a:chExt cx="7751445" cy="38100"/>
        </a:xfrm>
      </xdr:grpSpPr>
      <xdr:cxnSp macro="">
        <xdr:nvCxnSpPr>
          <xdr:cNvPr id="19" name="Tiesioginė jungtis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Tiesioginė jungtis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49</xdr:row>
      <xdr:rowOff>0</xdr:rowOff>
    </xdr:from>
    <xdr:to>
      <xdr:col>7</xdr:col>
      <xdr:colOff>36195</xdr:colOff>
      <xdr:row>49</xdr:row>
      <xdr:rowOff>38100</xdr:rowOff>
    </xdr:to>
    <xdr:grpSp>
      <xdr:nvGrpSpPr>
        <xdr:cNvPr id="21" name="Veiklos kraštinė" descr="&quot;&quot;" title="Kraštinė"/>
        <xdr:cNvGrpSpPr/>
      </xdr:nvGrpSpPr>
      <xdr:grpSpPr>
        <a:xfrm>
          <a:off x="171450" y="12325350"/>
          <a:ext cx="6979920" cy="38100"/>
          <a:chOff x="247650" y="800100"/>
          <a:chExt cx="7751445" cy="38100"/>
        </a:xfrm>
      </xdr:grpSpPr>
      <xdr:cxnSp macro="">
        <xdr:nvCxnSpPr>
          <xdr:cNvPr id="22" name="Tiesioginė jungtis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Tiesioginė jungtis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lntPersonaloIšlaidos" displayName="lntPersonaloIšlaidos" ref="B12:G16" headerRowDxfId="23" dataDxfId="22" totalsRowDxfId="21">
  <autoFilter ref="B12:G16"/>
  <tableColumns count="6">
    <tableColumn id="6" name="BŪSENA" totalsRowLabel="Total" dataDxfId="20">
      <calculatedColumnFormula>IFERROR(lntPersonaloIšlaidos[[#This Row],[FAKTINIS]]/lntPersonaloIšlaidos[[#This Row],[BIUDŽETAS]],"")</calculatedColumnFormula>
    </tableColumn>
    <tableColumn id="1" name="PERSONALAS" dataDxfId="19"/>
    <tableColumn id="2" name="BIUDŽETAS" dataDxfId="18"/>
    <tableColumn id="3" name="FAKTINIS" dataDxfId="17"/>
    <tableColumn id="4" name="SKIRTUMAS ($)" dataDxfId="16">
      <calculatedColumnFormula>lntPersonaloIšlaidos[[#This Row],[BIUDŽETAS]]-lntPersonaloIšlaidos[[#This Row],[FAKTINIS]]</calculatedColumnFormula>
    </tableColumn>
    <tableColumn id="5" name="SKIRTUMAS (%)" totalsRowFunction="sum" dataDxfId="15">
      <calculatedColumnFormula>IFERROR(lntPersonaloIšlaidos[SKIRTUMAS ($)]/lntPersonaloIšlaidos[BIUDŽETAS],"")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Asmeninių išlaidų lentelė" altTextSummary="Asmeninių išlaidų (pvz., Biuras, Parduotuvė, Pardavėjai ir t. t.) Būsena, Personalas, Faktinis, Skirtumas (LTL) ir Skirtumas (%)."/>
    </ext>
  </extLst>
</table>
</file>

<file path=xl/tables/table2.xml><?xml version="1.0" encoding="utf-8"?>
<table xmlns="http://schemas.openxmlformats.org/spreadsheetml/2006/main" id="2" name="lntVeiklosIšlaidos" displayName="lntVeiklosIšlaidos" ref="B28:G48" totalsRowCount="1" headerRowDxfId="14" dataDxfId="13" totalsRowDxfId="12">
  <autoFilter ref="B28:G47"/>
  <tableColumns count="6">
    <tableColumn id="6" name="BŪSENA" dataDxfId="11" totalsRowDxfId="10">
      <calculatedColumnFormula>IFERROR(lntVeiklosIšlaidos[[#This Row],[FAKTINIS]]/lntVeiklosIšlaidos[[#This Row],[BIUDŽETAS]],"")</calculatedColumnFormula>
    </tableColumn>
    <tableColumn id="1" name="DARBINIS" totalsRowLabel="Bendrosios išlaidos" dataDxfId="9" totalsRowDxfId="8"/>
    <tableColumn id="2" name="BIUDŽETAS" totalsRowFunction="custom" dataDxfId="7" totalsRowDxfId="6">
      <totalsRowFormula>SUBTOTAL(109,lntVeiklosIšlaidos[BIUDŽETAS],lntPersonaloIšlaidos[BIUDŽETAS])</totalsRowFormula>
    </tableColumn>
    <tableColumn id="3" name="FAKTINIS" totalsRowFunction="custom" dataDxfId="5" totalsRowDxfId="4">
      <totalsRowFormula>SUBTOTAL(109,lntVeiklosIšlaidos[FAKTINIS],lntPersonaloIšlaidos[FAKTINIS])</totalsRowFormula>
    </tableColumn>
    <tableColumn id="4" name="SKIRTUMAS ($)" totalsRowFunction="custom" dataDxfId="3" totalsRowDxfId="2">
      <calculatedColumnFormula>lntVeiklosIšlaidos[[#This Row],[BIUDŽETAS]]-lntVeiklosIšlaidos[[#This Row],[FAKTINIS]]</calculatedColumnFormula>
      <totalsRowFormula>SUBTOTAL(109,lntVeiklosIšlaidos[SKIRTUMAS ($)],lntPersonaloIšlaidos[SKIRTUMAS ($)])</totalsRowFormula>
    </tableColumn>
    <tableColumn id="5" name="SKIRTUMAS (%)" totalsRowFunction="custom" dataDxfId="1" totalsRowDxfId="0">
      <calculatedColumnFormula>IFERROR(lntVeiklosIšlaidos[[#This Row],[SKIRTUMAS ($)]]/lntVeiklosIšlaidos[[#This Row],[BIUDŽETAS]],"")</calculatedColumnFormula>
      <totalsRowFormula>IFERROR(SUM(lntVeiklosIšlaidos[[#Totals],[SKIRTUMAS ($)]]/lntVeiklosIšlaidos[[#Totals],[BIUDŽETAS]]),"")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Veiklos išlaidos" altTextSummary="Veiklos išlaidų (pvz., Reklama, Skolos, Pašalpos, Biuro prekės, Pašto išlaidos ir t. t.) Būsena, Veikla, Biudžetas, Faktinis, Skirtumas (LTL) ir Skirtumas (%)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9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1.625" style="1" customWidth="1"/>
    <col min="3" max="3" width="18.5" style="1" customWidth="1"/>
    <col min="4" max="5" width="13.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33" t="s">
        <v>22</v>
      </c>
      <c r="C1" s="33"/>
      <c r="D1" s="33"/>
      <c r="E1" s="33"/>
      <c r="F1" s="32" t="s">
        <v>31</v>
      </c>
      <c r="G1" s="32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2" t="s">
        <v>29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32</v>
      </c>
      <c r="C12" s="18" t="s">
        <v>23</v>
      </c>
      <c r="D12" s="17" t="s">
        <v>24</v>
      </c>
      <c r="E12" s="17" t="s">
        <v>25</v>
      </c>
      <c r="F12" s="17" t="s">
        <v>26</v>
      </c>
      <c r="G12" s="17" t="s">
        <v>27</v>
      </c>
    </row>
    <row r="13" spans="2:7" s="3" customFormat="1" ht="19.5" customHeight="1" x14ac:dyDescent="0.25">
      <c r="B13" s="19">
        <f>IFERROR(lntPersonaloIšlaidos[[#This Row],[FAKTINIS]]/lntPersonaloIšlaidos[[#This Row],[BIUDŽETAS]],"")</f>
        <v>1.1299999999999999</v>
      </c>
      <c r="C13" s="21" t="s">
        <v>0</v>
      </c>
      <c r="D13" s="24">
        <v>500</v>
      </c>
      <c r="E13" s="24">
        <v>565</v>
      </c>
      <c r="F13" s="25">
        <f>lntPersonaloIšlaidos[[#This Row],[BIUDŽETAS]]-lntPersonaloIšlaidos[[#This Row],[FAKTINIS]]</f>
        <v>-65</v>
      </c>
      <c r="G13" s="20">
        <f>IFERROR(lntPersonaloIšlaidos[SKIRTUMAS ($)]/lntPersonaloIšlaidos[BIUDŽETAS],"")</f>
        <v>-0.13</v>
      </c>
    </row>
    <row r="14" spans="2:7" s="3" customFormat="1" ht="19.5" customHeight="1" x14ac:dyDescent="0.3">
      <c r="B14" s="19">
        <f>IFERROR(lntPersonaloIšlaidos[[#This Row],[FAKTINIS]]/lntPersonaloIšlaidos[[#This Row],[BIUDŽETAS]],"")</f>
        <v>1.2</v>
      </c>
      <c r="C14" s="16" t="s">
        <v>1</v>
      </c>
      <c r="D14" s="24">
        <v>125</v>
      </c>
      <c r="E14" s="24">
        <v>150</v>
      </c>
      <c r="F14" s="25">
        <f>lntPersonaloIšlaidos[[#This Row],[BIUDŽETAS]]-lntPersonaloIšlaidos[[#This Row],[FAKTINIS]]</f>
        <v>-25</v>
      </c>
      <c r="G14" s="20">
        <f>IFERROR(lntPersonaloIšlaidos[SKIRTUMAS ($)]/lntPersonaloIšlaidos[BIUDŽETAS],"")</f>
        <v>-0.2</v>
      </c>
    </row>
    <row r="15" spans="2:7" s="3" customFormat="1" ht="19.5" customHeight="1" x14ac:dyDescent="0.3">
      <c r="B15" s="19">
        <f>IFERROR(lntPersonaloIšlaidos[[#This Row],[FAKTINIS]]/lntPersonaloIšlaidos[[#This Row],[BIUDŽETAS]],"")</f>
        <v>1</v>
      </c>
      <c r="C15" s="16" t="s">
        <v>2</v>
      </c>
      <c r="D15" s="24">
        <v>100</v>
      </c>
      <c r="E15" s="24">
        <v>100</v>
      </c>
      <c r="F15" s="25">
        <f>lntPersonaloIšlaidos[[#This Row],[BIUDŽETAS]]-lntPersonaloIšlaidos[[#This Row],[FAKTINIS]]</f>
        <v>0</v>
      </c>
      <c r="G15" s="20">
        <f>IFERROR(lntPersonaloIšlaidos[SKIRTUMAS ($)]/lntPersonaloIšlaidos[BIUDŽETAS],"")</f>
        <v>0</v>
      </c>
    </row>
    <row r="16" spans="2:7" s="3" customFormat="1" ht="19.5" customHeight="1" x14ac:dyDescent="0.3">
      <c r="B16" s="19">
        <f>IFERROR(lntPersonaloIšlaidos[[#This Row],[FAKTINIS]]/lntPersonaloIšlaidos[[#This Row],[BIUDŽETAS]],"")</f>
        <v>0.9</v>
      </c>
      <c r="C16" s="16" t="s">
        <v>13</v>
      </c>
      <c r="D16" s="24">
        <v>100</v>
      </c>
      <c r="E16" s="24">
        <v>90</v>
      </c>
      <c r="F16" s="25">
        <f>lntPersonaloIšlaidos[[#This Row],[BIUDŽETAS]]-lntPersonaloIšlaidos[[#This Row],[FAKTINIS]]</f>
        <v>10</v>
      </c>
      <c r="G16" s="20">
        <f>IFERROR(lntPersonaloIšlaidos[SKIRTUMAS ($)]/lntPersonaloIšlaidos[BIUDŽETAS],"")</f>
        <v>0.1</v>
      </c>
    </row>
    <row r="17" spans="1:7" s="3" customFormat="1" ht="19.5" customHeight="1" x14ac:dyDescent="0.3">
      <c r="B17" s="35"/>
      <c r="C17" s="35"/>
      <c r="D17" s="35"/>
      <c r="E17" s="35"/>
      <c r="F17" s="35"/>
      <c r="G17" s="35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3" t="s">
        <v>30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3"/>
      <c r="C25" s="1"/>
      <c r="D25" s="1"/>
      <c r="E25" s="1"/>
      <c r="F25" s="1"/>
      <c r="G25" s="14"/>
    </row>
    <row r="26" spans="1:7" s="3" customFormat="1" ht="19.5" customHeight="1" x14ac:dyDescent="0.3">
      <c r="A26" s="9"/>
      <c r="B26" s="11"/>
      <c r="C26" s="12"/>
      <c r="D26" s="12"/>
      <c r="E26" s="12"/>
      <c r="F26" s="12"/>
      <c r="G26" s="15"/>
    </row>
    <row r="27" spans="1:7" s="3" customFormat="1" ht="19.5" customHeight="1" x14ac:dyDescent="0.3">
      <c r="B27" s="1"/>
      <c r="C27" s="1"/>
      <c r="D27" s="1"/>
      <c r="E27" s="1"/>
      <c r="F27" s="1"/>
      <c r="G27" s="1"/>
    </row>
    <row r="28" spans="1:7" s="3" customFormat="1" ht="19.5" customHeight="1" x14ac:dyDescent="0.3">
      <c r="B28" s="17" t="s">
        <v>32</v>
      </c>
      <c r="C28" s="18" t="s">
        <v>28</v>
      </c>
      <c r="D28" s="17" t="s">
        <v>24</v>
      </c>
      <c r="E28" s="17" t="s">
        <v>25</v>
      </c>
      <c r="F28" s="17" t="s">
        <v>26</v>
      </c>
      <c r="G28" s="17" t="s">
        <v>27</v>
      </c>
    </row>
    <row r="29" spans="1:7" s="3" customFormat="1" ht="19.5" customHeight="1" x14ac:dyDescent="0.3">
      <c r="B29" s="19">
        <f>IFERROR(lntVeiklosIšlaidos[[#This Row],[FAKTINIS]]/lntVeiklosIšlaidos[[#This Row],[BIUDŽETAS]],"")</f>
        <v>0.98</v>
      </c>
      <c r="C29" s="16" t="s">
        <v>4</v>
      </c>
      <c r="D29" s="24">
        <v>250</v>
      </c>
      <c r="E29" s="24">
        <v>245</v>
      </c>
      <c r="F29" s="26">
        <f>lntVeiklosIšlaidos[[#This Row],[BIUDŽETAS]]-lntVeiklosIšlaidos[[#This Row],[FAKTINIS]]</f>
        <v>5</v>
      </c>
      <c r="G29" s="20">
        <f>IFERROR(lntVeiklosIšlaidos[[#This Row],[SKIRTUMAS ($)]]/lntVeiklosIšlaidos[[#This Row],[BIUDŽETAS]],"")</f>
        <v>0.02</v>
      </c>
    </row>
    <row r="30" spans="1:7" s="3" customFormat="1" ht="19.5" customHeight="1" x14ac:dyDescent="0.3">
      <c r="B30" s="19">
        <f>IFERROR(lntVeiklosIšlaidos[[#This Row],[FAKTINIS]]/lntVeiklosIšlaidos[[#This Row],[BIUDŽETAS]],"")</f>
        <v>1.2</v>
      </c>
      <c r="C30" s="16" t="s">
        <v>5</v>
      </c>
      <c r="D30" s="24">
        <v>125</v>
      </c>
      <c r="E30" s="24">
        <v>150</v>
      </c>
      <c r="F30" s="26">
        <f>lntVeiklosIšlaidos[[#This Row],[BIUDŽETAS]]-lntVeiklosIšlaidos[[#This Row],[FAKTINIS]]</f>
        <v>-25</v>
      </c>
      <c r="G30" s="20">
        <f>IFERROR(lntVeiklosIšlaidos[[#This Row],[SKIRTUMAS ($)]]/lntVeiklosIšlaidos[[#This Row],[BIUDŽETAS]],"")</f>
        <v>-0.2</v>
      </c>
    </row>
    <row r="31" spans="1:7" s="3" customFormat="1" ht="19.5" customHeight="1" x14ac:dyDescent="0.3">
      <c r="B31" s="19">
        <f>IFERROR(lntVeiklosIšlaidos[[#This Row],[FAKTINIS]]/lntVeiklosIšlaidos[[#This Row],[BIUDŽETAS]],"")</f>
        <v>1</v>
      </c>
      <c r="C31" s="16" t="s">
        <v>6</v>
      </c>
      <c r="D31" s="24">
        <v>100</v>
      </c>
      <c r="E31" s="24">
        <v>100</v>
      </c>
      <c r="F31" s="26">
        <f>lntVeiklosIšlaidos[[#This Row],[BIUDŽETAS]]-lntVeiklosIšlaidos[[#This Row],[FAKTINIS]]</f>
        <v>0</v>
      </c>
      <c r="G31" s="20">
        <f>IFERROR(lntVeiklosIšlaidos[[#This Row],[SKIRTUMAS ($)]]/lntVeiklosIšlaidos[[#This Row],[BIUDŽETAS]],"")</f>
        <v>0</v>
      </c>
    </row>
    <row r="32" spans="1:7" s="3" customFormat="1" ht="19.5" customHeight="1" x14ac:dyDescent="0.3">
      <c r="B32" s="19">
        <f>IFERROR(lntVeiklosIšlaidos[[#This Row],[FAKTINIS]]/lntVeiklosIšlaidos[[#This Row],[BIUDŽETAS]],"")</f>
        <v>0.9</v>
      </c>
      <c r="C32" s="16" t="s">
        <v>7</v>
      </c>
      <c r="D32" s="24">
        <v>100</v>
      </c>
      <c r="E32" s="24">
        <v>90</v>
      </c>
      <c r="F32" s="26">
        <f>lntVeiklosIšlaidos[[#This Row],[BIUDŽETAS]]-lntVeiklosIšlaidos[[#This Row],[FAKTINIS]]</f>
        <v>10</v>
      </c>
      <c r="G32" s="20">
        <f>IFERROR(lntVeiklosIšlaidos[[#This Row],[SKIRTUMAS ($)]]/lntVeiklosIšlaidos[[#This Row],[BIUDŽETAS]],"")</f>
        <v>0.1</v>
      </c>
    </row>
    <row r="33" spans="2:7" s="3" customFormat="1" ht="19.5" customHeight="1" x14ac:dyDescent="0.3">
      <c r="B33" s="19" t="str">
        <f>IFERROR(lntVeiklosIšlaidos[[#This Row],[FAKTINIS]]/lntVeiklosIšlaidos[[#This Row],[BIUDŽETAS]],"")</f>
        <v/>
      </c>
      <c r="C33" s="16" t="s">
        <v>8</v>
      </c>
      <c r="D33" s="24"/>
      <c r="E33" s="24"/>
      <c r="F33" s="26">
        <f>lntVeiklosIšlaidos[[#This Row],[BIUDŽETAS]]-lntVeiklosIšlaidos[[#This Row],[FAKTINIS]]</f>
        <v>0</v>
      </c>
      <c r="G33" s="20" t="str">
        <f>IFERROR(lntVeiklosIšlaidos[[#This Row],[SKIRTUMAS ($)]]/lntVeiklosIšlaidos[[#This Row],[BIUDŽETAS]],"")</f>
        <v/>
      </c>
    </row>
    <row r="34" spans="2:7" s="3" customFormat="1" ht="19.5" customHeight="1" x14ac:dyDescent="0.3">
      <c r="B34" s="19" t="str">
        <f>IFERROR(lntVeiklosIšlaidos[[#This Row],[FAKTINIS]]/lntVeiklosIšlaidos[[#This Row],[BIUDŽETAS]],"")</f>
        <v/>
      </c>
      <c r="C34" s="16" t="s">
        <v>9</v>
      </c>
      <c r="D34" s="24"/>
      <c r="E34" s="24"/>
      <c r="F34" s="26">
        <f>lntVeiklosIšlaidos[[#This Row],[BIUDŽETAS]]-lntVeiklosIšlaidos[[#This Row],[FAKTINIS]]</f>
        <v>0</v>
      </c>
      <c r="G34" s="20" t="str">
        <f>IFERROR(lntVeiklosIšlaidos[[#This Row],[SKIRTUMAS ($)]]/lntVeiklosIšlaidos[[#This Row],[BIUDŽETAS]],"")</f>
        <v/>
      </c>
    </row>
    <row r="35" spans="2:7" s="3" customFormat="1" ht="19.5" customHeight="1" x14ac:dyDescent="0.3">
      <c r="B35" s="19" t="str">
        <f>IFERROR(lntVeiklosIšlaidos[[#This Row],[FAKTINIS]]/lntVeiklosIšlaidos[[#This Row],[BIUDŽETAS]],"")</f>
        <v/>
      </c>
      <c r="C35" s="16" t="s">
        <v>10</v>
      </c>
      <c r="D35" s="24"/>
      <c r="E35" s="24"/>
      <c r="F35" s="26">
        <f>lntVeiklosIšlaidos[[#This Row],[BIUDŽETAS]]-lntVeiklosIšlaidos[[#This Row],[FAKTINIS]]</f>
        <v>0</v>
      </c>
      <c r="G35" s="20" t="str">
        <f>IFERROR(lntVeiklosIšlaidos[[#This Row],[SKIRTUMAS ($)]]/lntVeiklosIšlaidos[[#This Row],[BIUDŽETAS]],"")</f>
        <v/>
      </c>
    </row>
    <row r="36" spans="2:7" s="3" customFormat="1" ht="19.5" customHeight="1" x14ac:dyDescent="0.3">
      <c r="B36" s="19" t="str">
        <f>IFERROR(lntVeiklosIšlaidos[[#This Row],[FAKTINIS]]/lntVeiklosIšlaidos[[#This Row],[BIUDŽETAS]],"")</f>
        <v/>
      </c>
      <c r="C36" s="16" t="s">
        <v>11</v>
      </c>
      <c r="D36" s="24"/>
      <c r="E36" s="24"/>
      <c r="F36" s="26">
        <f>lntVeiklosIšlaidos[[#This Row],[BIUDŽETAS]]-lntVeiklosIšlaidos[[#This Row],[FAKTINIS]]</f>
        <v>0</v>
      </c>
      <c r="G36" s="20" t="str">
        <f>IFERROR(lntVeiklosIšlaidos[[#This Row],[SKIRTUMAS ($)]]/lntVeiklosIšlaidos[[#This Row],[BIUDŽETAS]],"")</f>
        <v/>
      </c>
    </row>
    <row r="37" spans="2:7" s="3" customFormat="1" ht="19.5" customHeight="1" x14ac:dyDescent="0.3">
      <c r="B37" s="19" t="str">
        <f>IFERROR(lntVeiklosIšlaidos[[#This Row],[FAKTINIS]]/lntVeiklosIšlaidos[[#This Row],[BIUDŽETAS]],"")</f>
        <v/>
      </c>
      <c r="C37" s="16" t="s">
        <v>12</v>
      </c>
      <c r="D37" s="24"/>
      <c r="E37" s="24"/>
      <c r="F37" s="26">
        <f>lntVeiklosIšlaidos[[#This Row],[BIUDŽETAS]]-lntVeiklosIšlaidos[[#This Row],[FAKTINIS]]</f>
        <v>0</v>
      </c>
      <c r="G37" s="20" t="str">
        <f>IFERROR(lntVeiklosIšlaidos[[#This Row],[SKIRTUMAS ($)]]/lntVeiklosIšlaidos[[#This Row],[BIUDŽETAS]],"")</f>
        <v/>
      </c>
    </row>
    <row r="38" spans="2:7" s="3" customFormat="1" ht="19.5" customHeight="1" x14ac:dyDescent="0.3">
      <c r="B38" s="19" t="str">
        <f>IFERROR(lntVeiklosIšlaidos[[#This Row],[FAKTINIS]]/lntVeiklosIšlaidos[[#This Row],[BIUDŽETAS]],"")</f>
        <v/>
      </c>
      <c r="C38" s="16" t="s">
        <v>13</v>
      </c>
      <c r="D38" s="24"/>
      <c r="E38" s="24"/>
      <c r="F38" s="26">
        <f>lntVeiklosIšlaidos[[#This Row],[BIUDŽETAS]]-lntVeiklosIšlaidos[[#This Row],[FAKTINIS]]</f>
        <v>0</v>
      </c>
      <c r="G38" s="20" t="str">
        <f>IFERROR(lntVeiklosIšlaidos[[#This Row],[SKIRTUMAS ($)]]/lntVeiklosIšlaidos[[#This Row],[BIUDŽETAS]],"")</f>
        <v/>
      </c>
    </row>
    <row r="39" spans="2:7" s="3" customFormat="1" ht="19.5" customHeight="1" x14ac:dyDescent="0.3">
      <c r="B39" s="19" t="str">
        <f>IFERROR(lntVeiklosIšlaidos[[#This Row],[FAKTINIS]]/lntVeiklosIšlaidos[[#This Row],[BIUDŽETAS]],"")</f>
        <v/>
      </c>
      <c r="C39" s="16" t="s">
        <v>14</v>
      </c>
      <c r="D39" s="24"/>
      <c r="E39" s="24"/>
      <c r="F39" s="26">
        <f>lntVeiklosIšlaidos[[#This Row],[BIUDŽETAS]]-lntVeiklosIšlaidos[[#This Row],[FAKTINIS]]</f>
        <v>0</v>
      </c>
      <c r="G39" s="20" t="str">
        <f>IFERROR(lntVeiklosIšlaidos[[#This Row],[SKIRTUMAS ($)]]/lntVeiklosIšlaidos[[#This Row],[BIUDŽETAS]],"")</f>
        <v/>
      </c>
    </row>
    <row r="40" spans="2:7" s="3" customFormat="1" ht="19.5" customHeight="1" x14ac:dyDescent="0.3">
      <c r="B40" s="19" t="str">
        <f>IFERROR(lntVeiklosIšlaidos[[#This Row],[FAKTINIS]]/lntVeiklosIšlaidos[[#This Row],[BIUDŽETAS]],"")</f>
        <v/>
      </c>
      <c r="C40" s="16" t="s">
        <v>15</v>
      </c>
      <c r="D40" s="24"/>
      <c r="E40" s="24"/>
      <c r="F40" s="26">
        <f>lntVeiklosIšlaidos[[#This Row],[BIUDŽETAS]]-lntVeiklosIšlaidos[[#This Row],[FAKTINIS]]</f>
        <v>0</v>
      </c>
      <c r="G40" s="20" t="str">
        <f>IFERROR(lntVeiklosIšlaidos[[#This Row],[SKIRTUMAS ($)]]/lntVeiklosIšlaidos[[#This Row],[BIUDŽETAS]],"")</f>
        <v/>
      </c>
    </row>
    <row r="41" spans="2:7" s="3" customFormat="1" ht="19.5" customHeight="1" x14ac:dyDescent="0.3">
      <c r="B41" s="19" t="str">
        <f>IFERROR(lntVeiklosIšlaidos[[#This Row],[FAKTINIS]]/lntVeiklosIšlaidos[[#This Row],[BIUDŽETAS]],"")</f>
        <v/>
      </c>
      <c r="C41" s="16" t="s">
        <v>16</v>
      </c>
      <c r="D41" s="24"/>
      <c r="E41" s="24"/>
      <c r="F41" s="26">
        <f>lntVeiklosIšlaidos[[#This Row],[BIUDŽETAS]]-lntVeiklosIšlaidos[[#This Row],[FAKTINIS]]</f>
        <v>0</v>
      </c>
      <c r="G41" s="20" t="str">
        <f>IFERROR(lntVeiklosIšlaidos[[#This Row],[SKIRTUMAS ($)]]/lntVeiklosIšlaidos[[#This Row],[BIUDŽETAS]],"")</f>
        <v/>
      </c>
    </row>
    <row r="42" spans="2:7" s="3" customFormat="1" ht="19.5" customHeight="1" x14ac:dyDescent="0.3">
      <c r="B42" s="19" t="str">
        <f>IFERROR(lntVeiklosIšlaidos[[#This Row],[FAKTINIS]]/lntVeiklosIšlaidos[[#This Row],[BIUDŽETAS]],"")</f>
        <v/>
      </c>
      <c r="C42" s="16" t="s">
        <v>17</v>
      </c>
      <c r="D42" s="24"/>
      <c r="E42" s="24"/>
      <c r="F42" s="26">
        <f>lntVeiklosIšlaidos[[#This Row],[BIUDŽETAS]]-lntVeiklosIšlaidos[[#This Row],[FAKTINIS]]</f>
        <v>0</v>
      </c>
      <c r="G42" s="20" t="str">
        <f>IFERROR(lntVeiklosIšlaidos[[#This Row],[SKIRTUMAS ($)]]/lntVeiklosIšlaidos[[#This Row],[BIUDŽETAS]],"")</f>
        <v/>
      </c>
    </row>
    <row r="43" spans="2:7" s="3" customFormat="1" ht="19.5" customHeight="1" x14ac:dyDescent="0.3">
      <c r="B43" s="19" t="str">
        <f>IFERROR(lntVeiklosIšlaidos[[#This Row],[FAKTINIS]]/lntVeiklosIšlaidos[[#This Row],[BIUDŽETAS]],"")</f>
        <v/>
      </c>
      <c r="C43" s="16" t="s">
        <v>18</v>
      </c>
      <c r="D43" s="24"/>
      <c r="E43" s="24"/>
      <c r="F43" s="26">
        <f>lntVeiklosIšlaidos[[#This Row],[BIUDŽETAS]]-lntVeiklosIšlaidos[[#This Row],[FAKTINIS]]</f>
        <v>0</v>
      </c>
      <c r="G43" s="20" t="str">
        <f>IFERROR(lntVeiklosIšlaidos[[#This Row],[SKIRTUMAS ($)]]/lntVeiklosIšlaidos[[#This Row],[BIUDŽETAS]],"")</f>
        <v/>
      </c>
    </row>
    <row r="44" spans="2:7" s="3" customFormat="1" ht="19.5" customHeight="1" x14ac:dyDescent="0.3">
      <c r="B44" s="19" t="str">
        <f>IFERROR(lntVeiklosIšlaidos[[#This Row],[FAKTINIS]]/lntVeiklosIšlaidos[[#This Row],[BIUDŽETAS]],"")</f>
        <v/>
      </c>
      <c r="C44" s="16" t="s">
        <v>19</v>
      </c>
      <c r="D44" s="24"/>
      <c r="E44" s="24"/>
      <c r="F44" s="26">
        <f>lntVeiklosIšlaidos[[#This Row],[BIUDŽETAS]]-lntVeiklosIšlaidos[[#This Row],[FAKTINIS]]</f>
        <v>0</v>
      </c>
      <c r="G44" s="20" t="str">
        <f>IFERROR(lntVeiklosIšlaidos[[#This Row],[SKIRTUMAS ($)]]/lntVeiklosIšlaidos[[#This Row],[BIUDŽETAS]],"")</f>
        <v/>
      </c>
    </row>
    <row r="45" spans="2:7" s="3" customFormat="1" ht="19.5" customHeight="1" x14ac:dyDescent="0.3">
      <c r="B45" s="19" t="str">
        <f>IFERROR(lntVeiklosIšlaidos[[#This Row],[FAKTINIS]]/lntVeiklosIšlaidos[[#This Row],[BIUDŽETAS]],"")</f>
        <v/>
      </c>
      <c r="C45" s="16" t="s">
        <v>20</v>
      </c>
      <c r="D45" s="24"/>
      <c r="E45" s="24"/>
      <c r="F45" s="26">
        <f>lntVeiklosIšlaidos[[#This Row],[BIUDŽETAS]]-lntVeiklosIšlaidos[[#This Row],[FAKTINIS]]</f>
        <v>0</v>
      </c>
      <c r="G45" s="20" t="str">
        <f>IFERROR(lntVeiklosIšlaidos[[#This Row],[SKIRTUMAS ($)]]/lntVeiklosIšlaidos[[#This Row],[BIUDŽETAS]],"")</f>
        <v/>
      </c>
    </row>
    <row r="46" spans="2:7" s="3" customFormat="1" ht="19.5" customHeight="1" x14ac:dyDescent="0.3">
      <c r="B46" s="19" t="str">
        <f>IFERROR(lntVeiklosIšlaidos[[#This Row],[FAKTINIS]]/lntVeiklosIšlaidos[[#This Row],[BIUDŽETAS]],"")</f>
        <v/>
      </c>
      <c r="C46" s="16" t="s">
        <v>21</v>
      </c>
      <c r="D46" s="24"/>
      <c r="E46" s="24"/>
      <c r="F46" s="26">
        <f>lntVeiklosIšlaidos[[#This Row],[BIUDŽETAS]]-lntVeiklosIšlaidos[[#This Row],[FAKTINIS]]</f>
        <v>0</v>
      </c>
      <c r="G46" s="20" t="str">
        <f>IFERROR(lntVeiklosIšlaidos[[#This Row],[SKIRTUMAS ($)]]/lntVeiklosIšlaidos[[#This Row],[BIUDŽETAS]],"")</f>
        <v/>
      </c>
    </row>
    <row r="47" spans="2:7" s="3" customFormat="1" ht="19.5" customHeight="1" x14ac:dyDescent="0.3">
      <c r="B47" s="19" t="str">
        <f>IFERROR(lntVeiklosIšlaidos[[#This Row],[FAKTINIS]]/lntVeiklosIšlaidos[[#This Row],[BIUDŽETAS]],"")</f>
        <v/>
      </c>
      <c r="C47" s="16" t="s">
        <v>13</v>
      </c>
      <c r="D47" s="24"/>
      <c r="E47" s="24"/>
      <c r="F47" s="26">
        <f>lntVeiklosIšlaidos[[#This Row],[BIUDŽETAS]]-lntVeiklosIšlaidos[[#This Row],[FAKTINIS]]</f>
        <v>0</v>
      </c>
      <c r="G47" s="20" t="str">
        <f>IFERROR(lntVeiklosIšlaidos[[#This Row],[SKIRTUMAS ($)]]/lntVeiklosIšlaidos[[#This Row],[BIUDŽETAS]],"")</f>
        <v/>
      </c>
    </row>
    <row r="48" spans="2:7" s="3" customFormat="1" ht="19.5" customHeight="1" x14ac:dyDescent="0.3">
      <c r="B48" s="27"/>
      <c r="C48" s="28" t="s">
        <v>3</v>
      </c>
      <c r="D48" s="29">
        <f>SUBTOTAL(109,lntVeiklosIšlaidos[BIUDŽETAS],lntPersonaloIšlaidos[BIUDŽETAS])</f>
        <v>1400</v>
      </c>
      <c r="E48" s="29">
        <f>SUBTOTAL(109,lntVeiklosIšlaidos[FAKTINIS],lntPersonaloIšlaidos[FAKTINIS])</f>
        <v>1490</v>
      </c>
      <c r="F48" s="30">
        <f>SUBTOTAL(109,lntVeiklosIšlaidos[SKIRTUMAS ($)],lntPersonaloIšlaidos[SKIRTUMAS ($)])</f>
        <v>-90</v>
      </c>
      <c r="G48" s="31">
        <f>IFERROR(SUM(lntVeiklosIšlaidos[[#Totals],[SKIRTUMAS ($)]]/lntVeiklosIšlaidos[[#Totals],[BIUDŽETAS]]),"")</f>
        <v>-6.4285714285714279E-2</v>
      </c>
    </row>
    <row r="49" spans="2:7" ht="19.5" customHeight="1" x14ac:dyDescent="0.3">
      <c r="B49" s="34"/>
      <c r="C49" s="34"/>
      <c r="D49" s="34"/>
      <c r="E49" s="34"/>
      <c r="F49" s="34"/>
      <c r="G49" s="34"/>
    </row>
  </sheetData>
  <mergeCells count="4">
    <mergeCell ref="F1:G1"/>
    <mergeCell ref="B1:E1"/>
    <mergeCell ref="B49:G49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9:G47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G29:G47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7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B29:B47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ba9b5cc-95a8-4c6a-b8c2-fbf672c2041c">english</DirectSourceMarket>
    <ApprovalStatus xmlns="fba9b5cc-95a8-4c6a-b8c2-fbf672c2041c">InProgress</ApprovalStatus>
    <MarketSpecific xmlns="fba9b5cc-95a8-4c6a-b8c2-fbf672c2041c">false</MarketSpecific>
    <LocComments xmlns="fba9b5cc-95a8-4c6a-b8c2-fbf672c2041c" xsi:nil="true"/>
    <ThumbnailAssetId xmlns="fba9b5cc-95a8-4c6a-b8c2-fbf672c2041c" xsi:nil="true"/>
    <PrimaryImageGen xmlns="fba9b5cc-95a8-4c6a-b8c2-fbf672c2041c">false</PrimaryImageGen>
    <LegacyData xmlns="fba9b5cc-95a8-4c6a-b8c2-fbf672c2041c" xsi:nil="true"/>
    <LocRecommendedHandoff xmlns="fba9b5cc-95a8-4c6a-b8c2-fbf672c2041c" xsi:nil="true"/>
    <BusinessGroup xmlns="fba9b5cc-95a8-4c6a-b8c2-fbf672c2041c" xsi:nil="true"/>
    <BlockPublish xmlns="fba9b5cc-95a8-4c6a-b8c2-fbf672c2041c">false</BlockPublish>
    <TPFriendlyName xmlns="fba9b5cc-95a8-4c6a-b8c2-fbf672c2041c" xsi:nil="true"/>
    <NumericId xmlns="fba9b5cc-95a8-4c6a-b8c2-fbf672c2041c" xsi:nil="true"/>
    <APEditor xmlns="fba9b5cc-95a8-4c6a-b8c2-fbf672c2041c">
      <UserInfo>
        <DisplayName/>
        <AccountId xsi:nil="true"/>
        <AccountType/>
      </UserInfo>
    </APEditor>
    <SourceTitle xmlns="fba9b5cc-95a8-4c6a-b8c2-fbf672c2041c" xsi:nil="true"/>
    <OpenTemplate xmlns="fba9b5cc-95a8-4c6a-b8c2-fbf672c2041c">true</OpenTemplate>
    <UALocComments xmlns="fba9b5cc-95a8-4c6a-b8c2-fbf672c2041c" xsi:nil="true"/>
    <ParentAssetId xmlns="fba9b5cc-95a8-4c6a-b8c2-fbf672c2041c" xsi:nil="true"/>
    <IntlLangReviewDate xmlns="fba9b5cc-95a8-4c6a-b8c2-fbf672c2041c" xsi:nil="true"/>
    <FeatureTagsTaxHTField0 xmlns="fba9b5cc-95a8-4c6a-b8c2-fbf672c2041c">
      <Terms xmlns="http://schemas.microsoft.com/office/infopath/2007/PartnerControls"/>
    </FeatureTagsTaxHTField0>
    <PublishStatusLookup xmlns="fba9b5cc-95a8-4c6a-b8c2-fbf672c2041c">
      <Value>239783</Value>
    </PublishStatusLookup>
    <Providers xmlns="fba9b5cc-95a8-4c6a-b8c2-fbf672c2041c" xsi:nil="true"/>
    <MachineTranslated xmlns="fba9b5cc-95a8-4c6a-b8c2-fbf672c2041c">false</MachineTranslated>
    <OriginalSourceMarket xmlns="fba9b5cc-95a8-4c6a-b8c2-fbf672c2041c">english</OriginalSourceMarket>
    <APDescription xmlns="fba9b5cc-95a8-4c6a-b8c2-fbf672c2041c" xsi:nil="true"/>
    <ClipArtFilename xmlns="fba9b5cc-95a8-4c6a-b8c2-fbf672c2041c" xsi:nil="true"/>
    <ContentItem xmlns="fba9b5cc-95a8-4c6a-b8c2-fbf672c2041c" xsi:nil="true"/>
    <TPInstallLocation xmlns="fba9b5cc-95a8-4c6a-b8c2-fbf672c2041c" xsi:nil="true"/>
    <PublishTargets xmlns="fba9b5cc-95a8-4c6a-b8c2-fbf672c2041c">OfficeOnlineVNext</PublishTargets>
    <TimesCloned xmlns="fba9b5cc-95a8-4c6a-b8c2-fbf672c2041c" xsi:nil="true"/>
    <AssetStart xmlns="fba9b5cc-95a8-4c6a-b8c2-fbf672c2041c">2012-08-31T01:16:00+00:00</AssetStart>
    <Provider xmlns="fba9b5cc-95a8-4c6a-b8c2-fbf672c2041c" xsi:nil="true"/>
    <AcquiredFrom xmlns="fba9b5cc-95a8-4c6a-b8c2-fbf672c2041c">Internal MS</AcquiredFrom>
    <FriendlyTitle xmlns="fba9b5cc-95a8-4c6a-b8c2-fbf672c2041c" xsi:nil="true"/>
    <LastHandOff xmlns="fba9b5cc-95a8-4c6a-b8c2-fbf672c2041c" xsi:nil="true"/>
    <TPClientViewer xmlns="fba9b5cc-95a8-4c6a-b8c2-fbf672c2041c" xsi:nil="true"/>
    <UACurrentWords xmlns="fba9b5cc-95a8-4c6a-b8c2-fbf672c2041c" xsi:nil="true"/>
    <ArtSampleDocs xmlns="fba9b5cc-95a8-4c6a-b8c2-fbf672c2041c" xsi:nil="true"/>
    <UALocRecommendation xmlns="fba9b5cc-95a8-4c6a-b8c2-fbf672c2041c">Localize</UALocRecommendation>
    <Manager xmlns="fba9b5cc-95a8-4c6a-b8c2-fbf672c2041c" xsi:nil="true"/>
    <ShowIn xmlns="fba9b5cc-95a8-4c6a-b8c2-fbf672c2041c">Show everywhere</ShowIn>
    <UANotes xmlns="fba9b5cc-95a8-4c6a-b8c2-fbf672c2041c" xsi:nil="true"/>
    <TemplateStatus xmlns="fba9b5cc-95a8-4c6a-b8c2-fbf672c2041c">Complete</TemplateStatus>
    <InternalTagsTaxHTField0 xmlns="fba9b5cc-95a8-4c6a-b8c2-fbf672c2041c">
      <Terms xmlns="http://schemas.microsoft.com/office/infopath/2007/PartnerControls"/>
    </InternalTagsTaxHTField0>
    <CSXHash xmlns="fba9b5cc-95a8-4c6a-b8c2-fbf672c2041c" xsi:nil="true"/>
    <Downloads xmlns="fba9b5cc-95a8-4c6a-b8c2-fbf672c2041c">0</Downloads>
    <VoteCount xmlns="fba9b5cc-95a8-4c6a-b8c2-fbf672c2041c" xsi:nil="true"/>
    <OOCacheId xmlns="fba9b5cc-95a8-4c6a-b8c2-fbf672c2041c" xsi:nil="true"/>
    <IsDeleted xmlns="fba9b5cc-95a8-4c6a-b8c2-fbf672c2041c">false</IsDeleted>
    <AssetExpire xmlns="fba9b5cc-95a8-4c6a-b8c2-fbf672c2041c">2029-01-01T08:00:00+00:00</AssetExpire>
    <DSATActionTaken xmlns="fba9b5cc-95a8-4c6a-b8c2-fbf672c2041c" xsi:nil="true"/>
    <CSXSubmissionMarket xmlns="fba9b5cc-95a8-4c6a-b8c2-fbf672c2041c" xsi:nil="true"/>
    <TPExecutable xmlns="fba9b5cc-95a8-4c6a-b8c2-fbf672c2041c" xsi:nil="true"/>
    <SubmitterId xmlns="fba9b5cc-95a8-4c6a-b8c2-fbf672c2041c" xsi:nil="true"/>
    <EditorialTags xmlns="fba9b5cc-95a8-4c6a-b8c2-fbf672c2041c" xsi:nil="true"/>
    <AssetType xmlns="fba9b5cc-95a8-4c6a-b8c2-fbf672c2041c">TP</AssetType>
    <BugNumber xmlns="fba9b5cc-95a8-4c6a-b8c2-fbf672c2041c" xsi:nil="true"/>
    <CSXSubmissionDate xmlns="fba9b5cc-95a8-4c6a-b8c2-fbf672c2041c" xsi:nil="true"/>
    <CSXUpdate xmlns="fba9b5cc-95a8-4c6a-b8c2-fbf672c2041c">false</CSXUpdate>
    <ApprovalLog xmlns="fba9b5cc-95a8-4c6a-b8c2-fbf672c2041c" xsi:nil="true"/>
    <Milestone xmlns="fba9b5cc-95a8-4c6a-b8c2-fbf672c2041c" xsi:nil="true"/>
    <RecommendationsModifier xmlns="fba9b5cc-95a8-4c6a-b8c2-fbf672c2041c" xsi:nil="true"/>
    <OriginAsset xmlns="fba9b5cc-95a8-4c6a-b8c2-fbf672c2041c" xsi:nil="true"/>
    <TPComponent xmlns="fba9b5cc-95a8-4c6a-b8c2-fbf672c2041c" xsi:nil="true"/>
    <AssetId xmlns="fba9b5cc-95a8-4c6a-b8c2-fbf672c2041c">TP103428874</AssetId>
    <IntlLocPriority xmlns="fba9b5cc-95a8-4c6a-b8c2-fbf672c2041c" xsi:nil="true"/>
    <PolicheckWords xmlns="fba9b5cc-95a8-4c6a-b8c2-fbf672c2041c" xsi:nil="true"/>
    <TPLaunchHelpLink xmlns="fba9b5cc-95a8-4c6a-b8c2-fbf672c2041c" xsi:nil="true"/>
    <TPApplication xmlns="fba9b5cc-95a8-4c6a-b8c2-fbf672c2041c" xsi:nil="true"/>
    <CrawlForDependencies xmlns="fba9b5cc-95a8-4c6a-b8c2-fbf672c2041c">false</CrawlForDependencies>
    <HandoffToMSDN xmlns="fba9b5cc-95a8-4c6a-b8c2-fbf672c2041c" xsi:nil="true"/>
    <PlannedPubDate xmlns="fba9b5cc-95a8-4c6a-b8c2-fbf672c2041c" xsi:nil="true"/>
    <IntlLangReviewer xmlns="fba9b5cc-95a8-4c6a-b8c2-fbf672c2041c" xsi:nil="true"/>
    <TrustLevel xmlns="fba9b5cc-95a8-4c6a-b8c2-fbf672c2041c">1 Microsoft Managed Content</TrustLevel>
    <LocLastLocAttemptVersionLookup xmlns="fba9b5cc-95a8-4c6a-b8c2-fbf672c2041c">854929</LocLastLocAttemptVersionLookup>
    <IsSearchable xmlns="fba9b5cc-95a8-4c6a-b8c2-fbf672c2041c">true</IsSearchable>
    <TemplateTemplateType xmlns="fba9b5cc-95a8-4c6a-b8c2-fbf672c2041c">Excel Spreadsheet Template</TemplateTemplateType>
    <CampaignTagsTaxHTField0 xmlns="fba9b5cc-95a8-4c6a-b8c2-fbf672c2041c">
      <Terms xmlns="http://schemas.microsoft.com/office/infopath/2007/PartnerControls"/>
    </CampaignTagsTaxHTField0>
    <TPNamespace xmlns="fba9b5cc-95a8-4c6a-b8c2-fbf672c2041c" xsi:nil="true"/>
    <TaxCatchAll xmlns="fba9b5cc-95a8-4c6a-b8c2-fbf672c2041c"/>
    <Markets xmlns="fba9b5cc-95a8-4c6a-b8c2-fbf672c2041c"/>
    <UAProjectedTotalWords xmlns="fba9b5cc-95a8-4c6a-b8c2-fbf672c2041c" xsi:nil="true"/>
    <LocMarketGroupTiers2 xmlns="fba9b5cc-95a8-4c6a-b8c2-fbf672c2041c" xsi:nil="true"/>
    <IntlLangReview xmlns="fba9b5cc-95a8-4c6a-b8c2-fbf672c2041c">false</IntlLangReview>
    <OutputCachingOn xmlns="fba9b5cc-95a8-4c6a-b8c2-fbf672c2041c">false</OutputCachingOn>
    <APAuthor xmlns="fba9b5cc-95a8-4c6a-b8c2-fbf672c2041c">
      <UserInfo>
        <DisplayName>REDMOND\matthos</DisplayName>
        <AccountId>59</AccountId>
        <AccountType/>
      </UserInfo>
    </APAuthor>
    <LocManualTestRequired xmlns="fba9b5cc-95a8-4c6a-b8c2-fbf672c2041c">false</LocManualTestRequired>
    <TPCommandLine xmlns="fba9b5cc-95a8-4c6a-b8c2-fbf672c2041c" xsi:nil="true"/>
    <TPAppVersion xmlns="fba9b5cc-95a8-4c6a-b8c2-fbf672c2041c" xsi:nil="true"/>
    <EditorialStatus xmlns="fba9b5cc-95a8-4c6a-b8c2-fbf672c2041c">Complete</EditorialStatus>
    <LastModifiedDateTime xmlns="fba9b5cc-95a8-4c6a-b8c2-fbf672c2041c" xsi:nil="true"/>
    <ScenarioTagsTaxHTField0 xmlns="fba9b5cc-95a8-4c6a-b8c2-fbf672c2041c">
      <Terms xmlns="http://schemas.microsoft.com/office/infopath/2007/PartnerControls"/>
    </ScenarioTagsTaxHTField0>
    <OriginalRelease xmlns="fba9b5cc-95a8-4c6a-b8c2-fbf672c2041c">15</OriginalRelease>
    <TPLaunchHelpLinkType xmlns="fba9b5cc-95a8-4c6a-b8c2-fbf672c2041c">Template</TPLaunchHelpLinkType>
    <LocalizationTagsTaxHTField0 xmlns="fba9b5cc-95a8-4c6a-b8c2-fbf672c2041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0604BE-9690-4ECB-A001-D2854F0ED225}"/>
</file>

<file path=customXml/itemProps2.xml><?xml version="1.0" encoding="utf-8"?>
<ds:datastoreItem xmlns:ds="http://schemas.openxmlformats.org/officeDocument/2006/customXml" ds:itemID="{255785D4-ED40-4725-BB58-C6664DAC676E}"/>
</file>

<file path=customXml/itemProps3.xml><?xml version="1.0" encoding="utf-8"?>
<ds:datastoreItem xmlns:ds="http://schemas.openxmlformats.org/officeDocument/2006/customXml" ds:itemID="{77598D4A-D0F0-4F55-AA5A-3887E8BF1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Išlaidų biudžetas</vt:lpstr>
      <vt:lpstr>'Išlaidų biudžetas'!Spausdinimo_pavadinimai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LTH</dc:creator>
  <cp:lastModifiedBy>Windows vartotojas</cp:lastModifiedBy>
  <dcterms:created xsi:type="dcterms:W3CDTF">2012-08-27T22:22:27Z</dcterms:created>
  <dcterms:modified xsi:type="dcterms:W3CDTF">2012-10-19T05:17:03Z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0x01010035BC00518110124D97D70C034A5ADB0B0400254D7AE92BE2064DAB8C4804D7FE5192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