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0" yWindow="0" windowWidth="28800" windowHeight="11715"/>
  </bookViews>
  <sheets>
    <sheet name="Čekių registras" sheetId="1" r:id="rId1"/>
  </sheets>
  <definedNames>
    <definedName name="_1StulpelioPavadinimas">ČekiųRegistras[[#Headers],[ČEKIS / KODAS]]</definedName>
    <definedName name="DABARTINIS_LIKUTIS">ČekiųRegistras[[#Totals],[LIKUTIS]]</definedName>
    <definedName name="_xlnm.Print_Titles" localSheetId="0">'Čekių registras'!$6:$6</definedName>
    <definedName name="StulpelioPavadinimoSritis1..H3.1">'Čekių registras'!$H$2</definedName>
  </definedNames>
  <calcPr calcId="171027"/>
</workbook>
</file>

<file path=xl/calcChain.xml><?xml version="1.0" encoding="utf-8"?>
<calcChain xmlns="http://schemas.openxmlformats.org/spreadsheetml/2006/main">
  <c r="D13" i="1" l="1"/>
  <c r="C7" i="1" l="1"/>
  <c r="C8" i="1"/>
  <c r="C9" i="1"/>
  <c r="C10" i="1"/>
  <c r="C11" i="1"/>
  <c r="C12" i="1"/>
  <c r="H7" i="1" l="1"/>
  <c r="H8" i="1" s="1"/>
  <c r="H9" i="1" l="1"/>
  <c r="H10" i="1" s="1"/>
  <c r="H11" i="1" s="1"/>
  <c r="H12" i="1" s="1"/>
  <c r="F13" i="1"/>
  <c r="G13" i="1"/>
  <c r="H13" i="1" l="1"/>
  <c r="H3" i="1" s="1"/>
</calcChain>
</file>

<file path=xl/sharedStrings.xml><?xml version="1.0" encoding="utf-8"?>
<sst xmlns="http://schemas.openxmlformats.org/spreadsheetml/2006/main" count="30" uniqueCount="30">
  <si>
    <t>Čekių registras</t>
  </si>
  <si>
    <t>LEGENDA</t>
  </si>
  <si>
    <r>
      <rPr>
        <sz val="11"/>
        <color theme="1" tint="0.249977111117893"/>
        <rFont val="Trebuchet MS"/>
        <family val="2"/>
        <scheme val="minor"/>
      </rPr>
      <t>DK</t>
    </r>
    <r>
      <rPr>
        <sz val="11"/>
        <color theme="1" tint="0.34998626667073579"/>
        <rFont val="Trebuchet MS"/>
        <family val="2"/>
        <scheme val="minor"/>
      </rPr>
      <t xml:space="preserve"> = debeto kortelė</t>
    </r>
  </si>
  <si>
    <r>
      <rPr>
        <sz val="11"/>
        <color theme="1" tint="0.249977111117893"/>
        <rFont val="Trebuchet MS"/>
        <family val="2"/>
        <scheme val="minor"/>
      </rPr>
      <t>ATM</t>
    </r>
    <r>
      <rPr>
        <sz val="11"/>
        <color theme="1" tint="0.34998626667073579"/>
        <rFont val="Trebuchet MS"/>
        <family val="2"/>
        <scheme val="minor"/>
      </rPr>
      <t xml:space="preserve"> = bankomatas</t>
    </r>
  </si>
  <si>
    <r>
      <rPr>
        <sz val="11"/>
        <color theme="1" tint="0.249977111117893"/>
        <rFont val="Trebuchet MS"/>
        <family val="2"/>
        <scheme val="minor"/>
      </rPr>
      <t>AI</t>
    </r>
    <r>
      <rPr>
        <sz val="11"/>
        <color theme="1" tint="0.34998626667073579"/>
        <rFont val="Trebuchet MS"/>
        <family val="2"/>
        <scheme val="minor"/>
      </rPr>
      <t xml:space="preserve"> = automatinis indėlis </t>
    </r>
  </si>
  <si>
    <t>ČEKIS / KODAS</t>
  </si>
  <si>
    <t>AI</t>
  </si>
  <si>
    <t>DK</t>
  </si>
  <si>
    <t>ATM</t>
  </si>
  <si>
    <t>MI</t>
  </si>
  <si>
    <t>Iš viso</t>
  </si>
  <si>
    <t>DATA</t>
  </si>
  <si>
    <r>
      <rPr>
        <sz val="11"/>
        <color theme="1" tint="0.249977111117893"/>
        <rFont val="Trebuchet MS"/>
        <family val="2"/>
        <scheme val="minor"/>
      </rPr>
      <t>AM</t>
    </r>
    <r>
      <rPr>
        <sz val="11"/>
        <color theme="1" tint="0.34998626667073579"/>
        <rFont val="Trebuchet MS"/>
        <family val="2"/>
        <scheme val="minor"/>
      </rPr>
      <t xml:space="preserve"> = automatinis mokėjimas </t>
    </r>
  </si>
  <si>
    <r>
      <rPr>
        <sz val="11"/>
        <color theme="1" tint="0.249977111117893"/>
        <rFont val="Trebuchet MS"/>
        <family val="2"/>
        <scheme val="minor"/>
      </rPr>
      <t>MI</t>
    </r>
    <r>
      <rPr>
        <sz val="11"/>
        <color theme="1" tint="0.34998626667073579"/>
        <rFont val="Trebuchet MS"/>
        <family val="2"/>
        <scheme val="minor"/>
      </rPr>
      <t xml:space="preserve"> = sąskaitos apmokėjimas internetu</t>
    </r>
  </si>
  <si>
    <r>
      <rPr>
        <sz val="11"/>
        <color theme="1" tint="0.249977111117893"/>
        <rFont val="Trebuchet MS"/>
        <family val="2"/>
        <scheme val="minor"/>
      </rPr>
      <t>PV</t>
    </r>
    <r>
      <rPr>
        <sz val="11"/>
        <color theme="1" tint="0.34998626667073579"/>
        <rFont val="Trebuchet MS"/>
        <family val="2"/>
        <scheme val="minor"/>
      </rPr>
      <t xml:space="preserve"> = pavedimas internetu arba telefonu</t>
    </r>
  </si>
  <si>
    <t>OPERACIJA</t>
  </si>
  <si>
    <t>Woodgrove Bank</t>
  </si>
  <si>
    <t>Meno mokykla</t>
  </si>
  <si>
    <t>Algos mokėjimo čekis</t>
  </si>
  <si>
    <t>Vaizdo įrašų nuoma</t>
  </si>
  <si>
    <t>Telekomunikacijų įmonė</t>
  </si>
  <si>
    <t>APRAŠAS</t>
  </si>
  <si>
    <t>Pradžios likutis</t>
  </si>
  <si>
    <t>Kotrynos meno klasė – 6 sav.</t>
  </si>
  <si>
    <t>Filmų nuoma + 10 EUR grąžinimas</t>
  </si>
  <si>
    <t>Grynieji pinigai vakarienėms restorane</t>
  </si>
  <si>
    <t>IŠIMTA SUMA</t>
  </si>
  <si>
    <t>ĮDĖTA SUMA</t>
  </si>
  <si>
    <t>DABARTINIS LIKUTIS</t>
  </si>
  <si>
    <t>LIKUTIS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</si>
</sst>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#,##0.00\ [$EUR]"/>
  </numFmts>
  <fonts count="12" x14ac:knownFonts="1">
    <font>
      <sz val="11"/>
      <color theme="1" tint="0.24994659260841701"/>
      <name val="Trebuchet MS"/>
      <family val="2"/>
      <scheme val="minor"/>
    </font>
    <font>
      <sz val="16.5"/>
      <color theme="4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11"/>
      <color theme="4" tint="-0.24994659260841701"/>
      <name val="Sylfaen"/>
      <family val="1"/>
      <scheme val="major"/>
    </font>
    <font>
      <sz val="11"/>
      <name val="Sylfaen"/>
      <family val="1"/>
      <scheme val="major"/>
    </font>
    <font>
      <sz val="16.5"/>
      <color theme="4" tint="-0.24994659260841701"/>
      <name val="Trebuchet MS"/>
      <family val="2"/>
      <scheme val="minor"/>
    </font>
    <font>
      <b/>
      <sz val="11"/>
      <color theme="4" tint="-0.24994659260841701"/>
      <name val="Trebuchet MS"/>
      <family val="2"/>
      <scheme val="minor"/>
    </font>
    <font>
      <sz val="11"/>
      <color theme="1" tint="0.34998626667073579"/>
      <name val="Sylfaen"/>
      <family val="1"/>
      <scheme val="major"/>
    </font>
    <font>
      <sz val="11"/>
      <color theme="1" tint="0.34998626667073579"/>
      <name val="Trebuchet MS"/>
      <family val="2"/>
      <scheme val="minor"/>
    </font>
    <font>
      <sz val="11"/>
      <color theme="1" tint="0.249977111117893"/>
      <name val="Trebuchet MS"/>
      <family val="2"/>
      <scheme val="minor"/>
    </font>
    <font>
      <sz val="11"/>
      <color theme="2" tint="-0.749961851863155"/>
      <name val="Sylfaen"/>
      <family val="1"/>
      <scheme val="major"/>
    </font>
    <font>
      <sz val="27"/>
      <color theme="4"/>
      <name val="Sylfaen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</borders>
  <cellStyleXfs count="15">
    <xf numFmtId="0" fontId="0" fillId="0" borderId="0">
      <alignment horizontal="left" wrapText="1" indent="1"/>
    </xf>
    <xf numFmtId="0" fontId="11" fillId="0" borderId="0" applyNumberFormat="0" applyFill="0" applyBorder="0" applyProtection="0">
      <alignment horizontal="left" vertical="center"/>
    </xf>
    <xf numFmtId="0" fontId="7" fillId="0" borderId="1" applyNumberFormat="0" applyFill="0" applyProtection="0">
      <alignment vertical="center"/>
    </xf>
    <xf numFmtId="0" fontId="4" fillId="0" borderId="0" applyNumberFormat="0" applyFont="0" applyFill="0" applyBorder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5" fillId="0" borderId="0" applyFill="0" applyBorder="0" applyProtection="0">
      <alignment horizontal="left" vertical="top"/>
    </xf>
    <xf numFmtId="164" fontId="2" fillId="0" borderId="0" applyFill="0" applyBorder="0" applyProtection="0">
      <alignment horizontal="right" indent="1"/>
    </xf>
    <xf numFmtId="9" fontId="2" fillId="0" borderId="0" applyFill="0" applyBorder="0" applyAlignment="0" applyProtection="0"/>
    <xf numFmtId="14" fontId="2" fillId="0" borderId="0" applyFont="0" applyFill="0" applyBorder="0">
      <alignment horizontal="right" indent="1"/>
    </xf>
    <xf numFmtId="0" fontId="2" fillId="0" borderId="0" applyNumberFormat="0" applyFont="0" applyFill="0" applyBorder="0">
      <alignment horizontal="center"/>
    </xf>
    <xf numFmtId="0" fontId="8" fillId="0" borderId="0" applyNumberFormat="0" applyFill="0" applyBorder="0" applyProtection="0">
      <alignment horizontal="left"/>
    </xf>
  </cellStyleXfs>
  <cellXfs count="11">
    <xf numFmtId="0" fontId="0" fillId="0" borderId="0" xfId="0">
      <alignment horizontal="left" wrapText="1" indent="1"/>
    </xf>
    <xf numFmtId="0" fontId="11" fillId="0" borderId="0" xfId="1">
      <alignment horizontal="left" vertical="center"/>
    </xf>
    <xf numFmtId="164" fontId="1" fillId="0" borderId="2" xfId="9" applyFont="1" applyBorder="1">
      <alignment horizontal="left" vertical="top"/>
    </xf>
    <xf numFmtId="0" fontId="7" fillId="0" borderId="1" xfId="2">
      <alignment vertical="center"/>
    </xf>
    <xf numFmtId="0" fontId="8" fillId="0" borderId="0" xfId="14">
      <alignment horizontal="left"/>
    </xf>
    <xf numFmtId="0" fontId="0" fillId="0" borderId="0" xfId="0" applyFont="1" applyFill="1" applyBorder="1">
      <alignment horizontal="left" wrapText="1" indent="1"/>
    </xf>
    <xf numFmtId="14" fontId="0" fillId="0" borderId="0" xfId="12" applyFont="1">
      <alignment horizontal="right" indent="1"/>
    </xf>
    <xf numFmtId="164" fontId="2" fillId="0" borderId="0" xfId="10">
      <alignment horizontal="right" indent="1"/>
    </xf>
    <xf numFmtId="0" fontId="0" fillId="0" borderId="0" xfId="13" applyFont="1">
      <alignment horizontal="center"/>
    </xf>
    <xf numFmtId="164" fontId="0" fillId="0" borderId="0" xfId="0" applyNumberFormat="1" applyFont="1" applyFill="1" applyBorder="1" applyAlignment="1">
      <alignment horizontal="right" vertical="center" indent="1"/>
    </xf>
    <xf numFmtId="0" fontId="8" fillId="0" borderId="0" xfId="14">
      <alignment horizontal="left"/>
    </xf>
  </cellXfs>
  <cellStyles count="15">
    <cellStyle name="Čekio kodas" xfId="13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a" xfId="12"/>
    <cellStyle name="Explanatory Text" xfId="14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11" builtinId="5" customBuiltin="1"/>
    <cellStyle name="Title" xfId="1" builtinId="15" customBuiltin="1"/>
    <cellStyle name="Total" xfId="6" builtinId="2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numFmt numFmtId="164" formatCode="#,##0.00\ [$EUR]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numFmt numFmtId="164" formatCode="#,##0.00\ [$EUR]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numFmt numFmtId="164" formatCode="#,##0.00\ [$EUR]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  <color theme="4" tint="-0.24994659260841701"/>
      </font>
      <border>
        <top style="thick">
          <color theme="2" tint="-0.24994659260841701"/>
        </top>
      </border>
    </dxf>
    <dxf>
      <font>
        <color theme="1" tint="0.24994659260841701"/>
      </font>
      <border>
        <bottom style="medium">
          <color theme="2" tint="-0.24994659260841701"/>
        </bottom>
      </border>
    </dxf>
    <dxf>
      <font>
        <color theme="1" tint="0.24994659260841701"/>
      </font>
    </dxf>
  </dxfs>
  <tableStyles count="1" defaultTableStyle="Čekių registras" defaultPivotStyle="PivotStyleLight16">
    <tableStyle name="Čekių registras" pivot="0" count="4">
      <tableStyleElement type="wholeTable" dxfId="11"/>
      <tableStyleElement type="headerRow" dxfId="10"/>
      <tableStyleElement type="totalRow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ČekiųRegistras" displayName="ČekiųRegistras" ref="B6:H13" totalsRowCount="1">
  <autoFilter ref="B6:H12"/>
  <tableColumns count="7">
    <tableColumn id="1" name="ČEKIS / KODAS" totalsRowLabel="Iš viso" totalsRowDxfId="6" dataCellStyle="Čekio kodas"/>
    <tableColumn id="7" name="DATA" totalsRowDxfId="5" dataCellStyle="Data"/>
    <tableColumn id="3" name="OPERACIJA" totalsRowFunction="custom" totalsRowDxfId="4">
      <totalsRowFormula>CONCATENATE("Operacijų skaičius: ",SUBTOTAL(103,ČekiųRegistras[OPERACIJA]))</totalsRowFormula>
    </tableColumn>
    <tableColumn id="8" name="APRAŠAS" totalsRowDxfId="3"/>
    <tableColumn id="4" name="IŠIMTA SUMA" totalsRowFunction="sum" totalsRowDxfId="2"/>
    <tableColumn id="5" name="ĮDĖTA SUMA" totalsRowFunction="sum" totalsRowDxfId="1"/>
    <tableColumn id="6" name="LIKUTIS" totalsRowFunction="custom" totalsRowDxfId="0">
      <calculatedColumnFormula>IFERROR(IF(ISBLANK(ČekiųRegistras[[#This Row],[IŠIMTA SUMA]]),H6+ČekiųRegistras[[#This Row],[ĮDĖTA SUMA]],H6-ČekiųRegistras[[#This Row],[IŠIMTA SUMA]]), "")</calculatedColumnFormula>
      <totalsRowFormula>ČekiųRegistras[[#Totals],[ĮDĖTA SUMA]]-ČekiųRegistras[[#Totals],[IŠIMTA SUMA]]</totalsRowFormula>
    </tableColumn>
  </tableColumns>
  <tableStyleInfo name="Čekių registras" showFirstColumn="0" showLastColumn="0" showRowStripes="1" showColumnStripes="0"/>
  <extLst>
    <ext xmlns:x14="http://schemas.microsoft.com/office/spreadsheetml/2009/9/main" uri="{504A1905-F514-4f6f-8877-14C23A59335A}">
      <x14:table altTextSummary="Lentelė su čekio numeriu arba kodu, data, operacija, aprašu, išimta ir įdėta suma. Likutis apskaičiuojamas automatiškai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404040"/>
      </a:dk2>
      <a:lt2>
        <a:srgbClr val="F6F6F1"/>
      </a:lt2>
      <a:accent1>
        <a:srgbClr val="669933"/>
      </a:accent1>
      <a:accent2>
        <a:srgbClr val="E69216"/>
      </a:accent2>
      <a:accent3>
        <a:srgbClr val="609FC2"/>
      </a:accent3>
      <a:accent4>
        <a:srgbClr val="E6B819"/>
      </a:accent4>
      <a:accent5>
        <a:srgbClr val="DA695B"/>
      </a:accent5>
      <a:accent6>
        <a:srgbClr val="956895"/>
      </a:accent6>
      <a:hlink>
        <a:srgbClr val="609FC2"/>
      </a:hlink>
      <a:folHlink>
        <a:srgbClr val="956895"/>
      </a:folHlink>
    </a:clrScheme>
    <a:fontScheme name="Check Register">
      <a:majorFont>
        <a:latin typeface="Sylfae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18.25" customWidth="1"/>
    <col min="3" max="3" width="18.125" customWidth="1"/>
    <col min="4" max="4" width="35.375" customWidth="1"/>
    <col min="5" max="5" width="36" bestFit="1" customWidth="1"/>
    <col min="6" max="7" width="18.625" customWidth="1"/>
    <col min="8" max="8" width="22.125" customWidth="1"/>
    <col min="9" max="9" width="2.625" customWidth="1"/>
  </cols>
  <sheetData>
    <row r="1" spans="2:8" ht="55.5" customHeight="1" x14ac:dyDescent="0.3">
      <c r="B1" s="1" t="s">
        <v>0</v>
      </c>
    </row>
    <row r="2" spans="2:8" ht="18.75" customHeight="1" x14ac:dyDescent="0.3">
      <c r="B2" s="3" t="s">
        <v>1</v>
      </c>
      <c r="C2" s="3"/>
      <c r="D2" s="3"/>
      <c r="H2" s="3" t="s">
        <v>28</v>
      </c>
    </row>
    <row r="3" spans="2:8" ht="21" customHeight="1" x14ac:dyDescent="0.3">
      <c r="B3" s="10" t="s">
        <v>2</v>
      </c>
      <c r="C3" s="10"/>
      <c r="D3" s="4" t="s">
        <v>12</v>
      </c>
      <c r="H3" s="2">
        <f>DABARTINIS_LIKUTIS</f>
        <v>3311</v>
      </c>
    </row>
    <row r="4" spans="2:8" ht="15" customHeight="1" x14ac:dyDescent="0.3">
      <c r="B4" s="10" t="s">
        <v>3</v>
      </c>
      <c r="C4" s="10"/>
      <c r="D4" s="4" t="s">
        <v>13</v>
      </c>
    </row>
    <row r="5" spans="2:8" ht="15" customHeight="1" x14ac:dyDescent="0.3">
      <c r="B5" s="10" t="s">
        <v>4</v>
      </c>
      <c r="C5" s="10"/>
      <c r="D5" s="4" t="s">
        <v>14</v>
      </c>
    </row>
    <row r="6" spans="2:8" ht="30" customHeight="1" x14ac:dyDescent="0.3">
      <c r="B6" s="5" t="s">
        <v>5</v>
      </c>
      <c r="C6" s="5" t="s">
        <v>11</v>
      </c>
      <c r="D6" s="5" t="s">
        <v>15</v>
      </c>
      <c r="E6" s="5" t="s">
        <v>21</v>
      </c>
      <c r="F6" s="5" t="s">
        <v>26</v>
      </c>
      <c r="G6" s="5" t="s">
        <v>27</v>
      </c>
      <c r="H6" s="5" t="s">
        <v>29</v>
      </c>
    </row>
    <row r="7" spans="2:8" ht="30" customHeight="1" x14ac:dyDescent="0.3">
      <c r="B7" s="8"/>
      <c r="C7" s="6">
        <f ca="1">TODAY()-19</f>
        <v>43247</v>
      </c>
      <c r="D7" t="s">
        <v>16</v>
      </c>
      <c r="E7" t="s">
        <v>22</v>
      </c>
      <c r="F7" s="7"/>
      <c r="G7" s="7">
        <v>2000</v>
      </c>
      <c r="H7" s="7">
        <f>IFERROR(ČekiųRegistras[[#This Row],[ĮDĖTA SUMA]], "")</f>
        <v>2000</v>
      </c>
    </row>
    <row r="8" spans="2:8" ht="30" customHeight="1" x14ac:dyDescent="0.3">
      <c r="B8" s="8">
        <v>1001</v>
      </c>
      <c r="C8" s="6">
        <f ca="1">TODAY()-11</f>
        <v>43255</v>
      </c>
      <c r="D8" t="s">
        <v>17</v>
      </c>
      <c r="E8" t="s">
        <v>23</v>
      </c>
      <c r="F8" s="7">
        <v>100</v>
      </c>
      <c r="G8" s="7"/>
      <c r="H8" s="7">
        <f>IFERROR(IF(ISBLANK(ČekiųRegistras[[#This Row],[IŠIMTA SUMA]]),H7+ČekiųRegistras[[#This Row],[ĮDĖTA SUMA]],H7-ČekiųRegistras[[#This Row],[IŠIMTA SUMA]]), "")</f>
        <v>1900</v>
      </c>
    </row>
    <row r="9" spans="2:8" ht="30" customHeight="1" x14ac:dyDescent="0.3">
      <c r="B9" s="8" t="s">
        <v>6</v>
      </c>
      <c r="C9" s="6">
        <f ca="1">TODAY()-11</f>
        <v>43255</v>
      </c>
      <c r="D9" t="s">
        <v>18</v>
      </c>
      <c r="F9" s="7"/>
      <c r="G9" s="7">
        <v>1500</v>
      </c>
      <c r="H9" s="7">
        <f>IFERROR(IF(ISBLANK(ČekiųRegistras[[#This Row],[IŠIMTA SUMA]]),H8+ČekiųRegistras[[#This Row],[ĮDĖTA SUMA]],H8-ČekiųRegistras[[#This Row],[IŠIMTA SUMA]]), "")</f>
        <v>3400</v>
      </c>
    </row>
    <row r="10" spans="2:8" ht="30" customHeight="1" x14ac:dyDescent="0.3">
      <c r="B10" s="8" t="s">
        <v>7</v>
      </c>
      <c r="C10" s="6">
        <f ca="1">TODAY()-8</f>
        <v>43258</v>
      </c>
      <c r="D10" t="s">
        <v>19</v>
      </c>
      <c r="E10" t="s">
        <v>24</v>
      </c>
      <c r="F10" s="7">
        <v>16</v>
      </c>
      <c r="G10" s="7"/>
      <c r="H10" s="7">
        <f>IFERROR(IF(ISBLANK(ČekiųRegistras[[#This Row],[IŠIMTA SUMA]]),H9+ČekiųRegistras[[#This Row],[ĮDĖTA SUMA]],H9-ČekiųRegistras[[#This Row],[IŠIMTA SUMA]]), "")</f>
        <v>3384</v>
      </c>
    </row>
    <row r="11" spans="2:8" ht="30" customHeight="1" x14ac:dyDescent="0.3">
      <c r="B11" s="8" t="s">
        <v>8</v>
      </c>
      <c r="C11" s="6">
        <f ca="1">TODAY()-5</f>
        <v>43261</v>
      </c>
      <c r="E11" t="s">
        <v>25</v>
      </c>
      <c r="F11" s="7">
        <v>50</v>
      </c>
      <c r="G11" s="7"/>
      <c r="H11" s="7">
        <f>IFERROR(IF(ISBLANK(ČekiųRegistras[[#This Row],[IŠIMTA SUMA]]),H10+ČekiųRegistras[[#This Row],[ĮDĖTA SUMA]],H10-ČekiųRegistras[[#This Row],[IŠIMTA SUMA]]), "")</f>
        <v>3334</v>
      </c>
    </row>
    <row r="12" spans="2:8" ht="30" customHeight="1" x14ac:dyDescent="0.3">
      <c r="B12" s="8" t="s">
        <v>9</v>
      </c>
      <c r="C12" s="6">
        <f ca="1">TODAY()</f>
        <v>43266</v>
      </c>
      <c r="D12" t="s">
        <v>20</v>
      </c>
      <c r="F12" s="7">
        <v>23</v>
      </c>
      <c r="G12" s="7"/>
      <c r="H12" s="7">
        <f>IFERROR(IF(ISBLANK(ČekiųRegistras[[#This Row],[IŠIMTA SUMA]]),H11+ČekiųRegistras[[#This Row],[ĮDĖTA SUMA]],H11-ČekiųRegistras[[#This Row],[IŠIMTA SUMA]]), "")</f>
        <v>3311</v>
      </c>
    </row>
    <row r="13" spans="2:8" ht="30" customHeight="1" x14ac:dyDescent="0.3">
      <c r="B13" s="5" t="s">
        <v>10</v>
      </c>
      <c r="C13" s="5"/>
      <c r="D13" s="5" t="str">
        <f>CONCATENATE("Operacijų skaičius: ",SUBTOTAL(103,ČekiųRegistras[OPERACIJA]))</f>
        <v>Operacijų skaičius: 5</v>
      </c>
      <c r="E13" s="5"/>
      <c r="F13" s="9">
        <f>SUBTOTAL(109,ČekiųRegistras[IŠIMTA SUMA])</f>
        <v>189</v>
      </c>
      <c r="G13" s="9">
        <f>SUBTOTAL(109,ČekiųRegistras[ĮDĖTA SUMA])</f>
        <v>3500</v>
      </c>
      <c r="H13" s="9">
        <f>ČekiųRegistras[[#Totals],[ĮDĖTA SUMA]]-ČekiųRegistras[[#Totals],[IŠIMTA SUMA]]</f>
        <v>3311</v>
      </c>
    </row>
  </sheetData>
  <mergeCells count="3">
    <mergeCell ref="B3:C3"/>
    <mergeCell ref="B4:C4"/>
    <mergeCell ref="B5:C5"/>
  </mergeCells>
  <conditionalFormatting sqref="F7:G12">
    <cfRule type="expression" dxfId="7" priority="1">
      <formula>AND($F7&gt;0,$G7&gt;0)</formula>
    </cfRule>
  </conditionalFormatting>
  <dataValidations count="13">
    <dataValidation allowBlank="1" showInputMessage="1" sqref="B7:B12"/>
    <dataValidation allowBlank="1" showInputMessage="1" showErrorMessage="1" prompt="Šiame darbalapyje sukurkite čekių registrą su operacijų kodais. Čekių informaciją įveskite lentelėje ČekiųRegistras. Dabartinis likutis automatiškai apskaičiuojamas langelyje H3" sqref="A1"/>
    <dataValidation allowBlank="1" showInputMessage="1" showErrorMessage="1" prompt="Šiame langelyje yra darbalapio pavadinimas" sqref="B1"/>
    <dataValidation allowBlank="1" showInputMessage="1" showErrorMessage="1" prompt="Operacijų kodai yra langeliuose nuo B3 iki D5" sqref="B2"/>
    <dataValidation allowBlank="1" showInputMessage="1" showErrorMessage="1" prompt="Dabartinis likutis automatiškai apskaičiuojamas žemiau esančiame langelyje" sqref="H2"/>
    <dataValidation allowBlank="1" showInputMessage="1" showErrorMessage="1" prompt="Dabartinis likutis automatiškai apskaičiuojamas šiame langelyje" sqref="H3"/>
    <dataValidation allowBlank="1" showInputMessage="1" showErrorMessage="1" prompt="Stulpelyje po šia antrašte įveskite čekio numerį arba operacijos kodą. Norėdami rasti konkrečius įrašus, naudokite antraštės filtrus" sqref="B6"/>
    <dataValidation allowBlank="1" showInputMessage="1" showErrorMessage="1" prompt="Stulpelyje po šia antrašte įveskite datą" sqref="C6"/>
    <dataValidation allowBlank="1" showInputMessage="1" showErrorMessage="1" prompt="Stulpelyje po šia antrašte įveskite operaciją" sqref="D6"/>
    <dataValidation allowBlank="1" showInputMessage="1" showErrorMessage="1" prompt="Stulpelyje po šia antrašte įveskite aprašą" sqref="E6"/>
    <dataValidation allowBlank="1" showInputMessage="1" showErrorMessage="1" prompt="Stulpelyje po šia antrašte įveskite išimamą sumą" sqref="F6"/>
    <dataValidation allowBlank="1" showInputMessage="1" showErrorMessage="1" prompt="Stulpelyje po šia antrašte įveskite įdedamą sumą" sqref="G6"/>
    <dataValidation allowBlank="1" showInputMessage="1" showErrorMessage="1" prompt="Likučio suma automatiškai apskaičiuojama stulpelyje po šia antrašte" sqref="H6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7" calculatedColumn="1"/>
    <ignoredError sqref="H8:H12" emptyCellReference="1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Čekių registras</vt:lpstr>
      <vt:lpstr>_1StulpelioPavadinimas</vt:lpstr>
      <vt:lpstr>DABARTINIS_LIKUTIS</vt:lpstr>
      <vt:lpstr>'Čekių registras'!Print_Titles</vt:lpstr>
      <vt:lpstr>StulpelioPavadinimoSritis1..H3.1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2018-06-15T06:22:09Z</dcterms:created>
  <dcterms:modified xsi:type="dcterms:W3CDTF">2018-06-15T06:22:09Z</dcterms:modified>
</cp:coreProperties>
</file>