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5480" windowHeight="11565"/>
  </bookViews>
  <sheets>
    <sheet name="Ataskaitų sritis" sheetId="1" r:id="rId1"/>
    <sheet name="Turtas" sheetId="2" r:id="rId2"/>
    <sheet name="Įsipareigojimai" sheetId="3" r:id="rId3"/>
    <sheet name="skaičiavimai" sheetId="4" state="hidden" r:id="rId4"/>
  </sheets>
  <definedNames>
    <definedName name="GrynojiVertė">skaičiavimai!$C$23</definedName>
    <definedName name="ĮsipareigojimaiIšViso">skaičiavimai!$C$20</definedName>
    <definedName name="_xlnm.Print_Area" localSheetId="0">'Ataskaitų sritis'!$A$1:$L$30</definedName>
    <definedName name="_xlnm.Print_Area" localSheetId="2">Įsipareigojimai!$A$1:$M$32</definedName>
    <definedName name="_xlnm.Print_Area" localSheetId="3">skaičiavimai!$A$1:$T$46</definedName>
    <definedName name="_xlnm.Print_Area" localSheetId="1">Turtas!$A$1:$L$32</definedName>
    <definedName name="Spausdinimo_sritis" localSheetId="0">'Ataskaitų sritis'!$A$1:$H$19</definedName>
    <definedName name="TurtasIšViso">skaičiavimai!$C$15</definedName>
  </definedNames>
  <calcPr calcId="145621"/>
</workbook>
</file>

<file path=xl/calcChain.xml><?xml version="1.0" encoding="utf-8"?>
<calcChain xmlns="http://schemas.openxmlformats.org/spreadsheetml/2006/main">
  <c r="B19" i="4" l="1"/>
  <c r="B18" i="4"/>
  <c r="E24" i="2"/>
  <c r="I24" i="2"/>
  <c r="I13" i="2"/>
  <c r="E13" i="2"/>
  <c r="I13" i="3"/>
  <c r="E13" i="3"/>
  <c r="C15" i="4"/>
  <c r="C14" i="4"/>
  <c r="C13" i="4"/>
  <c r="C12" i="4"/>
  <c r="C11" i="4"/>
  <c r="B14" i="4"/>
  <c r="B13" i="4"/>
  <c r="B12" i="4"/>
  <c r="B11" i="4"/>
  <c r="C19" i="4" l="1"/>
  <c r="C18" i="4"/>
  <c r="C20" i="4" l="1"/>
  <c r="B12" i="3" l="1"/>
  <c r="G11" i="1"/>
  <c r="B12" i="2"/>
  <c r="D11" i="1"/>
  <c r="C23" i="4"/>
  <c r="B11" i="1" s="1"/>
</calcChain>
</file>

<file path=xl/sharedStrings.xml><?xml version="1.0" encoding="utf-8"?>
<sst xmlns="http://schemas.openxmlformats.org/spreadsheetml/2006/main" count="89" uniqueCount="62">
  <si>
    <t>Bendroji turto suma</t>
  </si>
  <si>
    <t>Bendroji įsipareigojimų suma</t>
  </si>
  <si>
    <t>Grynoji vertė</t>
  </si>
  <si>
    <t>401K</t>
  </si>
  <si>
    <t>RGS</t>
  </si>
  <si>
    <t>ESOP</t>
  </si>
  <si>
    <t>Mokesčių įsipareigojimai</t>
  </si>
  <si>
    <t>Kita</t>
  </si>
  <si>
    <t>Automobilių paskolos</t>
  </si>
  <si>
    <t>Rek. transporto priemonių paskolos</t>
  </si>
  <si>
    <t>Įrenginių paskolos</t>
  </si>
  <si>
    <t>Būsto hipotekos</t>
  </si>
  <si>
    <t>Paskolos įkeičiant namų turtą</t>
  </si>
  <si>
    <t>Kitos paskolos</t>
  </si>
  <si>
    <t>*** Šis lapas turi likti paslėptas ***</t>
  </si>
  <si>
    <t>GRYNIEJI PINIGAI</t>
  </si>
  <si>
    <t>IŠPIRKIMAS</t>
  </si>
  <si>
    <t>ASMENINIS</t>
  </si>
  <si>
    <t>NEAPDRAUSTA</t>
  </si>
  <si>
    <t>APDRAUSTA</t>
  </si>
  <si>
    <t>TURIMI PINIGAI</t>
  </si>
  <si>
    <t>ATSISKAITOMOSIOS SĄSKAITOS</t>
  </si>
  <si>
    <t>INDĖLIŲ SĄSKAITOS</t>
  </si>
  <si>
    <t>PINIGŲ RINKOS SĄSKAITOS</t>
  </si>
  <si>
    <t>PINIGŲ RINKOS FONDŲ SĄSKAITOS</t>
  </si>
  <si>
    <t>DEPOZITŲ SERTIFIKATAI</t>
  </si>
  <si>
    <t>JAV VYRIAUSYBĖS VERTYBINIAI POPIERIAI</t>
  </si>
  <si>
    <t>GYVYBĖS DRAUDIMO PINIGINĖ VERTĖ</t>
  </si>
  <si>
    <t>TARPINĖ SUMA</t>
  </si>
  <si>
    <t xml:space="preserve"> </t>
  </si>
  <si>
    <t>VERTĖ</t>
  </si>
  <si>
    <t>PAGRINDINĖ GYVENAMOJI VIETA</t>
  </si>
  <si>
    <t>ANTROJI GYVENAMOJI VIETA</t>
  </si>
  <si>
    <t>KOLEKCIJOS</t>
  </si>
  <si>
    <t>AUTOMOBILIAI</t>
  </si>
  <si>
    <t>NAMŲ APYVOKOS DAIKTAI</t>
  </si>
  <si>
    <t>KAILIAI IR JUVELYRINIAI DIRBINIAI</t>
  </si>
  <si>
    <t>KITAS TURTAS</t>
  </si>
  <si>
    <t>AKCIJOS</t>
  </si>
  <si>
    <t>VERTYBINIAI POPIERIAI</t>
  </si>
  <si>
    <t>SAVITARPIO FONDO INVESTICIJOS</t>
  </si>
  <si>
    <t>PARTNERYSTĖS PALŪKANOS</t>
  </si>
  <si>
    <t>KITOS INVESTICIJOS</t>
  </si>
  <si>
    <t>INVESTICIJOS</t>
  </si>
  <si>
    <t>PENSIJA</t>
  </si>
  <si>
    <t>IRA SĄSKAITOS</t>
  </si>
  <si>
    <t>KEOGH SĄSKAITOS</t>
  </si>
  <si>
    <t>OWE</t>
  </si>
  <si>
    <t>KREDITO KORTELĖS</t>
  </si>
  <si>
    <t>KREDITAVIMO SĄSKAITOS</t>
  </si>
  <si>
    <t>STUDIJŲ PASKOLOS</t>
  </si>
  <si>
    <t>ALIMENTAI</t>
  </si>
  <si>
    <t>VAIKO IŠLAIKYMAS</t>
  </si>
  <si>
    <t>MOKESČIŲ ĮSIPAREIGOJIMAI</t>
  </si>
  <si>
    <t>KITA</t>
  </si>
  <si>
    <t>BENDROJI TURTO SUMA</t>
  </si>
  <si>
    <t>GRYNOSIOS VERTĖS SUVESTINĖ</t>
  </si>
  <si>
    <t>TURTAS</t>
  </si>
  <si>
    <t>ĮSIPAREIGOJIMAI</t>
  </si>
  <si>
    <t>GRYNOJI VERTĖ</t>
  </si>
  <si>
    <t>BENDROJI ĮSIPAREIGOJIMŲ SUMA</t>
  </si>
  <si>
    <t>ATASKAITŲ SRITIS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</si>
</sst>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[$Lt-427]"/>
  </numFmts>
  <fonts count="18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b/>
      <i/>
      <strike/>
      <condense/>
      <extend/>
      <outline/>
      <shadow/>
      <sz val="9"/>
      <color theme="1"/>
      <name val="Franklin Gothic Medium"/>
      <family val="2"/>
      <scheme val="minor"/>
    </font>
    <font>
      <condense/>
      <extend/>
      <outline/>
      <shadow/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3" fontId="17" fillId="2" borderId="0" xfId="0" applyNumberFormat="1" applyFont="1" applyFill="1" applyBorder="1" applyAlignment="1">
      <alignment horizontal="right" indent="1"/>
    </xf>
    <xf numFmtId="165" fontId="9" fillId="2" borderId="6" xfId="0" applyNumberFormat="1" applyFont="1" applyBorder="1" applyAlignment="1">
      <alignment horizontal="center"/>
    </xf>
    <xf numFmtId="165" fontId="10" fillId="2" borderId="6" xfId="0" applyNumberFormat="1" applyFont="1" applyBorder="1" applyAlignment="1">
      <alignment horizontal="center"/>
    </xf>
    <xf numFmtId="165" fontId="2" fillId="5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4" borderId="0" xfId="0" applyNumberFormat="1" applyFont="1" applyFill="1" applyAlignment="1">
      <alignment horizontal="right" indent="1"/>
    </xf>
    <xf numFmtId="0" fontId="0" fillId="2" borderId="0" xfId="0" applyAlignment="1">
      <alignment horizontal="center"/>
    </xf>
    <xf numFmtId="164" fontId="9" fillId="2" borderId="0" xfId="0" applyNumberFormat="1" applyFont="1" applyAlignment="1">
      <alignment horizontal="center" vertical="center"/>
    </xf>
    <xf numFmtId="0" fontId="14" fillId="2" borderId="0" xfId="1" applyFill="1" applyAlignment="1">
      <alignment horizontal="center" vertical="center"/>
    </xf>
    <xf numFmtId="165" fontId="9" fillId="2" borderId="0" xfId="0" applyNumberFormat="1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45"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Turtas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skaičiavimai!$B$11:$B$14</c:f>
              <c:strCache>
                <c:ptCount val="4"/>
                <c:pt idx="0">
                  <c:v>GRYNIEJI PINIGAI</c:v>
                </c:pt>
                <c:pt idx="1">
                  <c:v>INVESTICIJOS</c:v>
                </c:pt>
                <c:pt idx="2">
                  <c:v>IŠPIRKIMAS</c:v>
                </c:pt>
                <c:pt idx="3">
                  <c:v>ASMENINIS</c:v>
                </c:pt>
              </c:strCache>
            </c:strRef>
          </c:cat>
          <c:val>
            <c:numRef>
              <c:f>skaičiavimai!$C$11:$C$14</c:f>
              <c:numCache>
                <c:formatCode>#,##0\ [$Lt-427]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Įsipareigojimai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skaičiavimai!$B$18:$B$19</c:f>
              <c:strCache>
                <c:ptCount val="2"/>
                <c:pt idx="0">
                  <c:v>NEAPDRAUSTA</c:v>
                </c:pt>
                <c:pt idx="1">
                  <c:v>APDRAUSTA</c:v>
                </c:pt>
              </c:strCache>
            </c:strRef>
          </c:cat>
          <c:val>
            <c:numRef>
              <c:f>skaičiavimai!$C$18:$C$19</c:f>
              <c:numCache>
                <c:formatCode>#,##0\ [$Lt-427]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strRef>
              <c:f>Turtas!$B$2</c:f>
              <c:strCache>
                <c:ptCount val="1"/>
                <c:pt idx="0">
                  <c:v>TURTAS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skaičiavimai!$B$11:$B$14</c:f>
              <c:strCache>
                <c:ptCount val="4"/>
                <c:pt idx="0">
                  <c:v>GRYNIEJI PINIGAI</c:v>
                </c:pt>
                <c:pt idx="1">
                  <c:v>INVESTICIJOS</c:v>
                </c:pt>
                <c:pt idx="2">
                  <c:v>IŠPIRKIMAS</c:v>
                </c:pt>
                <c:pt idx="3">
                  <c:v>ASMENINIS</c:v>
                </c:pt>
              </c:strCache>
            </c:strRef>
          </c:cat>
          <c:val>
            <c:numRef>
              <c:f>skaičiavimai!$C$11:$C$14</c:f>
              <c:numCache>
                <c:formatCode>#,##0\ [$Lt-427]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strRef>
              <c:f>Įsipareigojimai!$B$2</c:f>
              <c:strCache>
                <c:ptCount val="1"/>
                <c:pt idx="0">
                  <c:v>ĮSIPAREIGOJIMAI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skaičiavimai!$B$18:$B$19</c:f>
              <c:strCache>
                <c:ptCount val="2"/>
                <c:pt idx="0">
                  <c:v>NEAPDRAUSTA</c:v>
                </c:pt>
                <c:pt idx="1">
                  <c:v>APDRAUSTA</c:v>
                </c:pt>
              </c:strCache>
            </c:strRef>
          </c:cat>
          <c:val>
            <c:numRef>
              <c:f>skaičiavimai!$C$18:$C$19</c:f>
              <c:numCache>
                <c:formatCode>#,##0\ [$Lt-427]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urta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302;sipareigojimai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taskait&#371; sritis'!A1"/><Relationship Id="rId2" Type="http://schemas.openxmlformats.org/officeDocument/2006/relationships/hyperlink" Target="#&#302;sipareigojimai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Ataskait&#371; sritis'!A1"/><Relationship Id="rId2" Type="http://schemas.openxmlformats.org/officeDocument/2006/relationships/hyperlink" Target="#Turtas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Bendrojo turto suvestinė" descr="Žiedinė diagrama, kurioje pateikiama turto suvestinė" title="Bendrojo turto suvestin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Bendrųjų įsipareigojimų suvestinė" descr="Žiedinė diagrama, kurioje pateikiama įsipareigojimų suvestinė" title="Bendrųjų įsipareigojimų suvestin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15167</xdr:colOff>
      <xdr:row>17</xdr:row>
      <xdr:rowOff>46018</xdr:rowOff>
    </xdr:from>
    <xdr:to>
      <xdr:col>3</xdr:col>
      <xdr:colOff>2438327</xdr:colOff>
      <xdr:row>18</xdr:row>
      <xdr:rowOff>56144</xdr:rowOff>
    </xdr:to>
    <xdr:sp macro="[0]!ViewAssets_Click" textlink="">
      <xdr:nvSpPr>
        <xdr:cNvPr id="17" name="Turto peržiūra" descr="Spustelėkite norėdami peržiūrėti ir modifikuoti turtą" title="TURTO PERŽIŪRA">
          <a:hlinkClick xmlns:r="http://schemas.openxmlformats.org/officeDocument/2006/relationships" r:id="rId3" tooltip="Spustelėkite norėdami peržiūrėti ir modifikuoti turtą"/>
        </xdr:cNvPr>
        <xdr:cNvSpPr/>
      </xdr:nvSpPr>
      <xdr:spPr>
        <a:xfrm>
          <a:off x="2786942" y="5522893"/>
          <a:ext cx="2423160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TURTO PERŽIŪRA</a:t>
          </a:r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Grynieji pinigai" descr="&quot;&quot;" title="Grynųjų pinigų diagrama, spalvota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icijos" descr="&quot;&quot;" title="Investicijų diagrama, spalvota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Išpirkimas" descr="&quot;&quot;" title="Išėjimo į pensiją diagrama, spalvota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Asmeninis" descr="&quot;&quot;" title="Personalo diagrama, spalvota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86077</xdr:colOff>
      <xdr:row>17</xdr:row>
      <xdr:rowOff>46018</xdr:rowOff>
    </xdr:from>
    <xdr:to>
      <xdr:col>6</xdr:col>
      <xdr:colOff>2352675</xdr:colOff>
      <xdr:row>18</xdr:row>
      <xdr:rowOff>56144</xdr:rowOff>
    </xdr:to>
    <xdr:sp macro="" textlink="">
      <xdr:nvSpPr>
        <xdr:cNvPr id="18" name="Įsipareigojimų peržiūra" descr="Spustelėkite norėdami peržiūrėti ir modifikuoti įsipareigojimus" title="ĮSIPAREIGOJIMŲ PERŽIŪRA">
          <a:hlinkClick xmlns:r="http://schemas.openxmlformats.org/officeDocument/2006/relationships" r:id="rId4" tooltip="Spustelėkite norėdami peržiūrėti ir modifikuoti įsipareigojimus"/>
        </xdr:cNvPr>
        <xdr:cNvSpPr/>
      </xdr:nvSpPr>
      <xdr:spPr>
        <a:xfrm>
          <a:off x="5839177" y="5522893"/>
          <a:ext cx="2266598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ĮSIPAREIGOJIMŲ PERŽIŪRA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Neapdrausta" descr="&quot;&quot;" title="Nesaugių diagrama, spalvota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Apdrausta" descr="&quot;&quot;" title="Saugių diagrama, spalvota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Bendrojo turto" descr="Žiedinė diagrama, kurioje pateikiama turto suvestinė" title="Bendrojo turto suvestin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15</xdr:row>
      <xdr:rowOff>104775</xdr:rowOff>
    </xdr:from>
    <xdr:to>
      <xdr:col>1</xdr:col>
      <xdr:colOff>2794635</xdr:colOff>
      <xdr:row>16</xdr:row>
      <xdr:rowOff>142875</xdr:rowOff>
    </xdr:to>
    <xdr:sp macro="" textlink="">
      <xdr:nvSpPr>
        <xdr:cNvPr id="13" name="ĮSIPAREIGOJIMŲ PERŽIŪRA" descr="Click to view and modify liabilities " title="View Liabilities ">
          <a:hlinkClick xmlns:r="http://schemas.openxmlformats.org/officeDocument/2006/relationships" r:id="rId2" tooltip="Spustelėkite norėdami peržiūrėti ir modifikuoti įsipareigojimus"/>
        </xdr:cNvPr>
        <xdr:cNvSpPr/>
      </xdr:nvSpPr>
      <xdr:spPr>
        <a:xfrm>
          <a:off x="533400" y="4000500"/>
          <a:ext cx="242316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ĮSIPAREIGOJIMŲ PERŽIŪRA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361951</xdr:colOff>
      <xdr:row>17</xdr:row>
      <xdr:rowOff>19050</xdr:rowOff>
    </xdr:from>
    <xdr:to>
      <xdr:col>1</xdr:col>
      <xdr:colOff>2785111</xdr:colOff>
      <xdr:row>18</xdr:row>
      <xdr:rowOff>57150</xdr:rowOff>
    </xdr:to>
    <xdr:sp macro="" textlink="">
      <xdr:nvSpPr>
        <xdr:cNvPr id="14" name="SKELBIMŲ LENTOS PERŽIŪRA" descr="Spustelėkite norėdami grįžti į ataskaitų sritį" title="SKELBIMŲ LENTOS PERŽIŪRA">
          <a:hlinkClick xmlns:r="http://schemas.openxmlformats.org/officeDocument/2006/relationships" r:id="rId3" tooltip="Spustelėkite norėdami grįžti į ataskaitų sritį"/>
        </xdr:cNvPr>
        <xdr:cNvSpPr/>
      </xdr:nvSpPr>
      <xdr:spPr>
        <a:xfrm>
          <a:off x="523876" y="4391025"/>
          <a:ext cx="242316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SKELBIMŲ LENTOS PERŽIŪRA</a:t>
          </a:r>
          <a:endParaRPr lang="en-US" sz="1050"/>
        </a:p>
      </xdr:txBody>
    </xdr:sp>
    <xdr:clientData fPrintsWithSheet="0"/>
  </xdr:twoCellAnchor>
  <xdr:twoCellAnchor>
    <xdr:from>
      <xdr:col>10</xdr:col>
      <xdr:colOff>191193</xdr:colOff>
      <xdr:row>10</xdr:row>
      <xdr:rowOff>57150</xdr:rowOff>
    </xdr:from>
    <xdr:to>
      <xdr:col>15</xdr:col>
      <xdr:colOff>257175</xdr:colOff>
      <xdr:row>13</xdr:row>
      <xdr:rowOff>31287</xdr:rowOff>
    </xdr:to>
    <xdr:grpSp>
      <xdr:nvGrpSpPr>
        <xdr:cNvPr id="5" name="Grupė 4" descr="Reikia daugiau eilučių? Paskutiniame langelyje virš tarpinės sumos reikšmės paspauskite klavišą Tab. " title="Duomenų įvesties patarimas"/>
        <xdr:cNvGrpSpPr/>
      </xdr:nvGrpSpPr>
      <xdr:grpSpPr>
        <a:xfrm>
          <a:off x="10201968" y="2762250"/>
          <a:ext cx="2256732" cy="688512"/>
          <a:chOff x="9910722" y="2775599"/>
          <a:chExt cx="1309241" cy="693726"/>
        </a:xfrm>
      </xdr:grpSpPr>
      <xdr:sp macro="" textlink="">
        <xdr:nvSpPr>
          <xdr:cNvPr id="2" name="Line Callout 2 (Accent Bar) 1"/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lt-LT" sz="900">
                <a:solidFill>
                  <a:schemeClr val="tx1"/>
                </a:solidFill>
              </a:rPr>
              <a:t>Reikia daugiau eilučių? </a:t>
            </a:r>
          </a:p>
          <a:p>
            <a:pPr algn="l"/>
            <a:r>
              <a:rPr lang="lt-LT" sz="900">
                <a:solidFill>
                  <a:schemeClr val="tx1"/>
                </a:solidFill>
              </a:rPr>
              <a:t>Paskutiniame langelyje, esančiame virš tarpinės sumos reikšmės, paspauskite klavišą TAB.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Bendrųjų įsipareigojimų" descr="Žiedinė diagrama, kurioje pateikiama turto suvestinė" title="Bendrųjų įsipareigojimų suvestin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390524</xdr:colOff>
      <xdr:row>15</xdr:row>
      <xdr:rowOff>114300</xdr:rowOff>
    </xdr:from>
    <xdr:to>
      <xdr:col>1</xdr:col>
      <xdr:colOff>2813684</xdr:colOff>
      <xdr:row>16</xdr:row>
      <xdr:rowOff>152400</xdr:rowOff>
    </xdr:to>
    <xdr:sp macro="" textlink="">
      <xdr:nvSpPr>
        <xdr:cNvPr id="5" name="TURTO PERŽIŪRA" descr="Spustelėkite norėdami peržiūrėti ir modifikuoti turtą" title="TURTO PERŽIŪRA">
          <a:hlinkClick xmlns:r="http://schemas.openxmlformats.org/officeDocument/2006/relationships" r:id="rId2" tooltip="Spustelėkite norėdami peržiūrėti ir modifikuoti turtą"/>
        </xdr:cNvPr>
        <xdr:cNvSpPr/>
      </xdr:nvSpPr>
      <xdr:spPr>
        <a:xfrm>
          <a:off x="552449" y="4010025"/>
          <a:ext cx="242316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TURTO PERŽIŪRA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380999</xdr:colOff>
      <xdr:row>17</xdr:row>
      <xdr:rowOff>19050</xdr:rowOff>
    </xdr:from>
    <xdr:to>
      <xdr:col>1</xdr:col>
      <xdr:colOff>2804159</xdr:colOff>
      <xdr:row>18</xdr:row>
      <xdr:rowOff>57150</xdr:rowOff>
    </xdr:to>
    <xdr:sp macro="" textlink="">
      <xdr:nvSpPr>
        <xdr:cNvPr id="6" name="SKELBIMŲ LENTOS PERŽIŪRA" descr="Spustelėkite norėdami grįžti į ataskaitų sritį" title="SKELBIMŲ LENTOS PERŽIŪRA">
          <a:hlinkClick xmlns:r="http://schemas.openxmlformats.org/officeDocument/2006/relationships" r:id="rId3" tooltip="Spustelėkite norėdami grįžti į ataskaitų sritį"/>
        </xdr:cNvPr>
        <xdr:cNvSpPr/>
      </xdr:nvSpPr>
      <xdr:spPr>
        <a:xfrm>
          <a:off x="542924" y="4391025"/>
          <a:ext cx="242316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SKELBIMŲ LENTOS PERŽIŪRA</a:t>
          </a:r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lent.GryniejiPinigai" displayName="lent.GryniejiPinigai" ref="C4:E13" totalsRowCount="1">
  <tableColumns count="3">
    <tableColumn id="3" name=" " totalsRowDxfId="20"/>
    <tableColumn id="1" name="GRYNIEJI PINIGAI" totalsRowLabel="TARPINĖ SUMA" totalsRowDxfId="19"/>
    <tableColumn id="2" name="VERTĖ" totalsRowFunction="sum" totalsRowDxfId="18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Grynieji pinigai" altTextSummary="Pinigų turto aprašas ir jo dabartinė vertė."/>
    </ext>
  </extLst>
</table>
</file>

<file path=xl/tables/table2.xml><?xml version="1.0" encoding="utf-8"?>
<table xmlns="http://schemas.openxmlformats.org/spreadsheetml/2006/main" id="2" name="lent.Investicijos" displayName="lent.Investicijos" ref="C17:E24" totalsRowCount="1">
  <tableColumns count="3">
    <tableColumn id="3" name=" " totalsRowDxfId="17"/>
    <tableColumn id="1" name="INVESTICIJOS" totalsRowLabel="TARPINĖ SUMA" totalsRowDxfId="16"/>
    <tableColumn id="2" name="VERTĖ" totalsRowFunction="sum" totalsRowDxfId="15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icijos" altTextSummary="Kiekvienos investicijos turto aprašas ir jo dabartinė vertė."/>
    </ext>
  </extLst>
</table>
</file>

<file path=xl/tables/table3.xml><?xml version="1.0" encoding="utf-8"?>
<table xmlns="http://schemas.openxmlformats.org/spreadsheetml/2006/main" id="3" name="lent.IšėjimasĮPensiją" displayName="lent.IšėjimasĮPensiją" ref="G17:I24" totalsRowCount="1">
  <tableColumns count="3">
    <tableColumn id="3" name=" " totalsRowDxfId="14"/>
    <tableColumn id="1" name="IŠPIRKIMAS" totalsRowLabel="TARPINĖ SUMA" totalsRowDxfId="13"/>
    <tableColumn id="2" name="VERTĖ" totalsRowFunction="sum" totalsRowDxfId="12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Išpirkimas" altTextSummary="Kiekvieno išperkamo turto aprašas ir dabartinė vertė."/>
    </ext>
  </extLst>
</table>
</file>

<file path=xl/tables/table4.xml><?xml version="1.0" encoding="utf-8"?>
<table xmlns="http://schemas.openxmlformats.org/spreadsheetml/2006/main" id="6" name="lent.Asmeninė" displayName="lent.Asmeninė" ref="G4:I13" totalsRowCount="1">
  <tableColumns count="3">
    <tableColumn id="3" name=" " totalsRowDxfId="11"/>
    <tableColumn id="1" name="ASMENINIS" totalsRowLabel="TARPINĖ SUMA" totalsRowDxfId="10"/>
    <tableColumn id="2" name="VERTĖ" totalsRowFunction="sum" dataDxfId="9" totalsRowDxfId="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Asmeninis" altTextSummary="Kiekvieno asmeninio turto aprašas ir dabartinė vertė."/>
    </ext>
  </extLst>
</table>
</file>

<file path=xl/tables/table5.xml><?xml version="1.0" encoding="utf-8"?>
<table xmlns="http://schemas.openxmlformats.org/spreadsheetml/2006/main" id="4" name="lent.Nesaugus" displayName="lent.Nesaugus" ref="C4:E13" totalsRowCount="1">
  <tableColumns count="3">
    <tableColumn id="3" name=" " totalsRowDxfId="7"/>
    <tableColumn id="1" name="NEAPDRAUSTA" totalsRowLabel="TARPINĖ SUMA" totalsRowDxfId="6"/>
    <tableColumn id="2" name="OWE" totalsRowFunction="sum" dataDxfId="5" totalsRowDxfId="4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Neapdrausta" altTextSummary="Kiekvieno neapdrausto įsipareigojimo aprašas ir dabartinė vertė. "/>
    </ext>
  </extLst>
</table>
</file>

<file path=xl/tables/table6.xml><?xml version="1.0" encoding="utf-8"?>
<table xmlns="http://schemas.openxmlformats.org/spreadsheetml/2006/main" id="5" name="lent.Saugus" displayName="lent.Saugus" ref="G4:I13" totalsRowCount="1">
  <tableColumns count="3">
    <tableColumn id="3" name=" " totalsRowDxfId="3"/>
    <tableColumn id="1" name="APDRAUSTA" totalsRowLabel="TARPINĖ SUMA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Apdrausta" altTextSummary="Kiekvieno apdrausto įsipareigojimo aprašas ir dabartinė vertė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 x14ac:dyDescent="0.25"/>
  <cols>
    <col min="1" max="1" width="2.42578125" style="2" customWidth="1"/>
    <col min="2" max="2" width="36.285156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42.4257812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28.5" customHeight="1" thickBot="1" x14ac:dyDescent="0.5">
      <c r="B2" s="37" t="s">
        <v>61</v>
      </c>
      <c r="C2" s="7"/>
      <c r="D2" s="7"/>
      <c r="E2" s="7"/>
      <c r="F2" s="8"/>
      <c r="G2" s="27" t="s">
        <v>56</v>
      </c>
      <c r="H2" t="s">
        <v>29</v>
      </c>
    </row>
    <row r="3" spans="1:8" customFormat="1" ht="34.5" customHeight="1" thickTop="1" x14ac:dyDescent="0.25">
      <c r="B3" s="1"/>
    </row>
    <row r="4" spans="1:8" ht="18.75" customHeight="1" x14ac:dyDescent="0.25">
      <c r="C4" s="14"/>
      <c r="D4" s="12"/>
      <c r="E4" s="11"/>
      <c r="F4" s="12"/>
    </row>
    <row r="5" spans="1:8" ht="18.75" customHeight="1" x14ac:dyDescent="0.25">
      <c r="C5" s="14"/>
      <c r="D5" s="12"/>
      <c r="E5" s="11"/>
      <c r="F5" s="12"/>
    </row>
    <row r="6" spans="1:8" ht="18.75" customHeight="1" x14ac:dyDescent="0.25">
      <c r="C6" s="14"/>
      <c r="D6" s="12"/>
      <c r="E6" s="11"/>
      <c r="F6" s="12"/>
    </row>
    <row r="7" spans="1:8" ht="18.75" customHeight="1" x14ac:dyDescent="0.25">
      <c r="C7" s="14"/>
      <c r="D7" s="12"/>
      <c r="E7" s="11"/>
      <c r="F7" s="12"/>
    </row>
    <row r="8" spans="1:8" ht="18.75" customHeight="1" x14ac:dyDescent="0.25">
      <c r="C8" s="14"/>
      <c r="D8" s="12"/>
      <c r="E8" s="11"/>
      <c r="F8" s="12"/>
    </row>
    <row r="9" spans="1:8" ht="18.75" customHeight="1" x14ac:dyDescent="0.25">
      <c r="C9" s="14"/>
      <c r="D9" s="12"/>
      <c r="E9" s="11"/>
      <c r="F9" s="12"/>
    </row>
    <row r="10" spans="1:8" x14ac:dyDescent="0.25">
      <c r="C10" s="14"/>
      <c r="D10" s="12"/>
      <c r="E10" s="11"/>
      <c r="F10" s="12"/>
    </row>
    <row r="11" spans="1:8" ht="42.75" customHeight="1" thickBot="1" x14ac:dyDescent="1">
      <c r="A11" s="12"/>
      <c r="B11" s="45">
        <f>GrynojiVertė</f>
        <v>159600</v>
      </c>
      <c r="C11" s="18"/>
      <c r="D11" s="46">
        <f>TurtasIšViso</f>
        <v>380800</v>
      </c>
      <c r="E11" s="15"/>
      <c r="F11" s="13"/>
      <c r="G11" s="46">
        <f>ĮsipareigojimaiIšViso</f>
        <v>221200</v>
      </c>
    </row>
    <row r="12" spans="1:8" ht="33.75" customHeight="1" x14ac:dyDescent="0.5">
      <c r="B12" s="26" t="s">
        <v>59</v>
      </c>
      <c r="C12" s="21"/>
      <c r="D12" s="31" t="s">
        <v>55</v>
      </c>
      <c r="E12" s="19"/>
      <c r="F12" s="16"/>
      <c r="G12" s="31" t="s">
        <v>60</v>
      </c>
    </row>
    <row r="13" spans="1:8" ht="30.75" customHeight="1" thickBot="1" x14ac:dyDescent="0.35">
      <c r="C13" s="14"/>
      <c r="D13" s="28" t="s">
        <v>15</v>
      </c>
      <c r="E13" s="22"/>
      <c r="F13" s="23"/>
      <c r="G13" s="28" t="s">
        <v>18</v>
      </c>
    </row>
    <row r="14" spans="1:8" ht="30.75" customHeight="1" thickBot="1" x14ac:dyDescent="0.35">
      <c r="C14" s="14"/>
      <c r="D14" s="29" t="s">
        <v>43</v>
      </c>
      <c r="E14" s="22"/>
      <c r="F14" s="23"/>
      <c r="G14" s="28" t="s">
        <v>19</v>
      </c>
    </row>
    <row r="15" spans="1:8" ht="30.75" customHeight="1" thickBot="1" x14ac:dyDescent="0.35">
      <c r="C15" s="14"/>
      <c r="D15" s="29" t="s">
        <v>16</v>
      </c>
      <c r="E15" s="22"/>
      <c r="F15" s="23"/>
      <c r="G15" s="24"/>
    </row>
    <row r="16" spans="1:8" ht="30.75" customHeight="1" thickBot="1" x14ac:dyDescent="0.35">
      <c r="C16" s="14"/>
      <c r="D16" s="29" t="s">
        <v>17</v>
      </c>
      <c r="E16" s="22"/>
      <c r="F16" s="23"/>
      <c r="G16" s="24"/>
    </row>
    <row r="17" spans="3:6" ht="24.75" customHeight="1" x14ac:dyDescent="0.3">
      <c r="C17" s="14"/>
      <c r="D17" s="17"/>
      <c r="E17" s="20"/>
      <c r="F17" s="17"/>
    </row>
    <row r="18" spans="3:6" ht="24.75" customHeight="1" x14ac:dyDescent="0.3">
      <c r="C18" s="14"/>
      <c r="D18" s="17"/>
      <c r="E18" s="20"/>
      <c r="F18" s="17"/>
    </row>
    <row r="19" spans="3:6" ht="18.75" customHeight="1" x14ac:dyDescent="0.25">
      <c r="C19" s="14"/>
      <c r="D19" s="12"/>
      <c r="E19" s="11"/>
      <c r="F19" s="12"/>
    </row>
  </sheetData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6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style="1" customWidth="1"/>
    <col min="3" max="3" width="2.7109375" customWidth="1"/>
    <col min="4" max="4" width="30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</cols>
  <sheetData>
    <row r="2" spans="2:10" ht="28.5" customHeight="1" thickBot="1" x14ac:dyDescent="0.5">
      <c r="B2" s="37" t="s">
        <v>57</v>
      </c>
      <c r="C2" s="7"/>
      <c r="D2" s="7"/>
      <c r="E2" s="7"/>
      <c r="F2" s="7"/>
      <c r="G2" s="8"/>
      <c r="H2" s="30" t="s">
        <v>56</v>
      </c>
      <c r="I2" s="9"/>
      <c r="J2" t="s">
        <v>29</v>
      </c>
    </row>
    <row r="3" spans="2:10" ht="34.5" customHeight="1" thickTop="1" x14ac:dyDescent="0.25"/>
    <row r="4" spans="2:10" ht="18.75" customHeight="1" x14ac:dyDescent="0.25">
      <c r="C4" s="32" t="s">
        <v>29</v>
      </c>
      <c r="D4" s="32" t="s">
        <v>15</v>
      </c>
      <c r="E4" s="33" t="s">
        <v>30</v>
      </c>
      <c r="G4" s="32" t="s">
        <v>29</v>
      </c>
      <c r="H4" s="32" t="s">
        <v>17</v>
      </c>
      <c r="I4" s="33" t="s">
        <v>30</v>
      </c>
    </row>
    <row r="5" spans="2:10" ht="18.75" customHeight="1" x14ac:dyDescent="0.25">
      <c r="C5" s="32"/>
      <c r="D5" s="32" t="s">
        <v>20</v>
      </c>
      <c r="E5" s="34">
        <v>2000</v>
      </c>
      <c r="G5" s="32"/>
      <c r="H5" s="32" t="s">
        <v>31</v>
      </c>
      <c r="I5" s="34">
        <v>233000</v>
      </c>
    </row>
    <row r="6" spans="2:10" ht="18.75" customHeight="1" x14ac:dyDescent="0.25">
      <c r="C6" s="32"/>
      <c r="D6" s="32" t="s">
        <v>21</v>
      </c>
      <c r="E6" s="34">
        <v>2500</v>
      </c>
      <c r="G6" s="32"/>
      <c r="H6" s="32" t="s">
        <v>32</v>
      </c>
      <c r="I6" s="34"/>
    </row>
    <row r="7" spans="2:10" ht="18.75" customHeight="1" x14ac:dyDescent="0.25">
      <c r="C7" s="32"/>
      <c r="D7" s="32" t="s">
        <v>22</v>
      </c>
      <c r="E7" s="34">
        <v>4000</v>
      </c>
      <c r="G7" s="32"/>
      <c r="H7" s="32" t="s">
        <v>33</v>
      </c>
      <c r="I7" s="34"/>
    </row>
    <row r="8" spans="2:10" ht="18.75" customHeight="1" x14ac:dyDescent="0.25">
      <c r="C8" s="32"/>
      <c r="D8" s="32" t="s">
        <v>23</v>
      </c>
      <c r="E8" s="34">
        <v>3300</v>
      </c>
      <c r="G8" s="32"/>
      <c r="H8" s="32" t="s">
        <v>34</v>
      </c>
      <c r="I8" s="34">
        <v>32000</v>
      </c>
    </row>
    <row r="9" spans="2:10" ht="18.75" customHeight="1" x14ac:dyDescent="0.25">
      <c r="C9" s="32"/>
      <c r="D9" s="32" t="s">
        <v>24</v>
      </c>
      <c r="E9" s="34">
        <v>7000</v>
      </c>
      <c r="G9" s="32"/>
      <c r="H9" s="32" t="s">
        <v>35</v>
      </c>
      <c r="I9" s="34">
        <v>10000</v>
      </c>
    </row>
    <row r="10" spans="2:10" ht="18.75" customHeight="1" x14ac:dyDescent="0.25">
      <c r="C10" s="32"/>
      <c r="D10" s="32" t="s">
        <v>25</v>
      </c>
      <c r="E10" s="34"/>
      <c r="G10" s="32"/>
      <c r="H10" s="32" t="s">
        <v>36</v>
      </c>
      <c r="I10" s="34"/>
    </row>
    <row r="11" spans="2:10" ht="18.75" customHeight="1" x14ac:dyDescent="0.25">
      <c r="C11" s="32"/>
      <c r="D11" s="32" t="s">
        <v>26</v>
      </c>
      <c r="E11" s="34"/>
      <c r="G11" s="32"/>
      <c r="H11" s="32" t="s">
        <v>37</v>
      </c>
      <c r="I11" s="34">
        <v>1500</v>
      </c>
    </row>
    <row r="12" spans="2:10" ht="18.75" customHeight="1" x14ac:dyDescent="0.25">
      <c r="B12" s="51">
        <f>TurtasIšViso</f>
        <v>380800</v>
      </c>
      <c r="C12" s="32"/>
      <c r="D12" s="32" t="s">
        <v>27</v>
      </c>
      <c r="E12" s="34">
        <v>24500</v>
      </c>
      <c r="I12" s="40"/>
    </row>
    <row r="13" spans="2:10" ht="18.75" customHeight="1" x14ac:dyDescent="0.25">
      <c r="B13" s="51"/>
      <c r="C13" s="42"/>
      <c r="D13" s="43" t="s">
        <v>28</v>
      </c>
      <c r="E13" s="44">
        <f>SUBTOTAL(109,lent.GryniejiPinigai[VERTĖ])</f>
        <v>43300</v>
      </c>
      <c r="G13" s="42"/>
      <c r="H13" s="43" t="s">
        <v>28</v>
      </c>
      <c r="I13" s="44">
        <f>SUBTOTAL(109,lent.Asmeninė[VERTĖ])</f>
        <v>276500</v>
      </c>
    </row>
    <row r="14" spans="2:10" ht="18.75" customHeight="1" x14ac:dyDescent="0.25">
      <c r="B14" s="52" t="s">
        <v>55</v>
      </c>
      <c r="C14" s="38"/>
      <c r="D14" s="35"/>
      <c r="E14" s="39"/>
      <c r="G14" s="38"/>
      <c r="H14" s="38"/>
      <c r="I14" s="39"/>
    </row>
    <row r="15" spans="2:10" ht="18.75" customHeight="1" x14ac:dyDescent="0.25">
      <c r="B15" s="52"/>
      <c r="C15" s="50"/>
      <c r="D15" s="50"/>
      <c r="E15" s="50"/>
      <c r="G15" s="50"/>
      <c r="H15" s="50"/>
      <c r="I15" s="50"/>
    </row>
    <row r="16" spans="2:10" ht="18.75" customHeight="1" x14ac:dyDescent="0.25">
      <c r="B16" s="10"/>
    </row>
    <row r="17" spans="2:9" ht="18.75" customHeight="1" x14ac:dyDescent="0.25">
      <c r="B17" s="6"/>
      <c r="C17" s="32" t="s">
        <v>29</v>
      </c>
      <c r="D17" s="32" t="s">
        <v>43</v>
      </c>
      <c r="E17" s="33" t="s">
        <v>30</v>
      </c>
      <c r="G17" s="32" t="s">
        <v>29</v>
      </c>
      <c r="H17" s="32" t="s">
        <v>16</v>
      </c>
      <c r="I17" s="33" t="s">
        <v>30</v>
      </c>
    </row>
    <row r="18" spans="2:9" ht="18.75" customHeight="1" x14ac:dyDescent="0.25">
      <c r="C18" s="32"/>
      <c r="D18" s="32" t="s">
        <v>38</v>
      </c>
      <c r="E18" s="34">
        <v>15000</v>
      </c>
      <c r="G18" s="32"/>
      <c r="H18" s="32" t="s">
        <v>44</v>
      </c>
      <c r="I18" s="34"/>
    </row>
    <row r="19" spans="2:9" ht="18.75" customHeight="1" x14ac:dyDescent="0.25">
      <c r="C19" s="32"/>
      <c r="D19" s="32" t="s">
        <v>39</v>
      </c>
      <c r="E19" s="34"/>
      <c r="G19" s="32"/>
      <c r="H19" s="32" t="s">
        <v>45</v>
      </c>
      <c r="I19" s="34"/>
    </row>
    <row r="20" spans="2:9" ht="18.75" customHeight="1" x14ac:dyDescent="0.25">
      <c r="C20" s="32"/>
      <c r="D20" s="32" t="s">
        <v>40</v>
      </c>
      <c r="E20" s="34"/>
      <c r="G20" s="32"/>
      <c r="H20" s="32" t="s">
        <v>46</v>
      </c>
      <c r="I20" s="34"/>
    </row>
    <row r="21" spans="2:9" ht="18.75" customHeight="1" x14ac:dyDescent="0.25">
      <c r="C21" s="32"/>
      <c r="D21" s="32" t="s">
        <v>41</v>
      </c>
      <c r="E21" s="34"/>
      <c r="G21" s="32"/>
      <c r="H21" s="32" t="s">
        <v>3</v>
      </c>
      <c r="I21" s="34">
        <v>46000</v>
      </c>
    </row>
    <row r="22" spans="2:9" ht="18.75" customHeight="1" x14ac:dyDescent="0.25">
      <c r="C22" s="32"/>
      <c r="D22" s="32" t="s">
        <v>42</v>
      </c>
      <c r="E22" s="34"/>
      <c r="G22" s="32"/>
      <c r="H22" s="32" t="s">
        <v>4</v>
      </c>
      <c r="I22" s="34"/>
    </row>
    <row r="23" spans="2:9" ht="18.75" customHeight="1" x14ac:dyDescent="0.25">
      <c r="C23" s="32"/>
      <c r="D23" s="32"/>
      <c r="E23" s="34"/>
      <c r="G23" s="32"/>
      <c r="H23" s="32" t="s">
        <v>5</v>
      </c>
      <c r="I23" s="34"/>
    </row>
    <row r="24" spans="2:9" ht="18.75" customHeight="1" x14ac:dyDescent="0.25">
      <c r="C24" s="42"/>
      <c r="D24" s="43" t="s">
        <v>28</v>
      </c>
      <c r="E24" s="44">
        <f>SUBTOTAL(109,lent.Investicijos[VERTĖ])</f>
        <v>15000</v>
      </c>
      <c r="G24" s="42"/>
      <c r="H24" s="43" t="s">
        <v>28</v>
      </c>
      <c r="I24" s="44">
        <f>SUBTOTAL(109,lent.IšėjimasĮPensiją[VERTĖ])</f>
        <v>46000</v>
      </c>
    </row>
    <row r="25" spans="2:9" ht="18.75" customHeight="1" x14ac:dyDescent="0.25">
      <c r="C25" s="35"/>
      <c r="D25" s="35"/>
      <c r="E25" s="36"/>
      <c r="G25" s="35"/>
      <c r="H25" s="35"/>
      <c r="I25" s="36"/>
    </row>
    <row r="26" spans="2:9" ht="18.75" customHeight="1" x14ac:dyDescent="0.25">
      <c r="C26" s="50"/>
      <c r="D26" s="50"/>
      <c r="E26" s="50"/>
      <c r="G26" s="50"/>
      <c r="H26" s="50"/>
      <c r="I26" s="50"/>
    </row>
  </sheetData>
  <mergeCells count="6">
    <mergeCell ref="G26:I26"/>
    <mergeCell ref="B12:B13"/>
    <mergeCell ref="B14:B15"/>
    <mergeCell ref="C15:E15"/>
    <mergeCell ref="G15:I15"/>
    <mergeCell ref="C26:E26"/>
  </mergeCells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  <col min="17" max="17" width="21.7109375" customWidth="1"/>
  </cols>
  <sheetData>
    <row r="2" spans="2:10" ht="28.5" customHeight="1" thickBot="1" x14ac:dyDescent="0.5">
      <c r="B2" s="37" t="s">
        <v>58</v>
      </c>
      <c r="C2" s="7"/>
      <c r="D2" s="7"/>
      <c r="E2" s="9"/>
      <c r="F2" s="7"/>
      <c r="G2" s="25"/>
      <c r="H2" s="30" t="s">
        <v>56</v>
      </c>
      <c r="I2" s="7"/>
      <c r="J2" t="s">
        <v>29</v>
      </c>
    </row>
    <row r="3" spans="2:10" ht="34.5" customHeight="1" thickTop="1" x14ac:dyDescent="0.25">
      <c r="B3" s="1"/>
    </row>
    <row r="4" spans="2:10" ht="18.75" customHeight="1" x14ac:dyDescent="0.25">
      <c r="C4" s="32" t="s">
        <v>29</v>
      </c>
      <c r="D4" s="32" t="s">
        <v>18</v>
      </c>
      <c r="E4" s="33" t="s">
        <v>47</v>
      </c>
      <c r="G4" s="32" t="s">
        <v>29</v>
      </c>
      <c r="H4" s="32" t="s">
        <v>19</v>
      </c>
      <c r="I4" s="33" t="s">
        <v>47</v>
      </c>
    </row>
    <row r="5" spans="2:10" ht="18.75" customHeight="1" x14ac:dyDescent="0.25">
      <c r="C5" s="32"/>
      <c r="D5" s="32" t="s">
        <v>48</v>
      </c>
      <c r="E5" s="34">
        <v>1200</v>
      </c>
      <c r="G5" s="32"/>
      <c r="H5" s="32" t="s">
        <v>8</v>
      </c>
      <c r="I5" s="34">
        <v>14500</v>
      </c>
    </row>
    <row r="6" spans="2:10" ht="18.75" customHeight="1" x14ac:dyDescent="0.25">
      <c r="C6" s="32"/>
      <c r="D6" s="32" t="s">
        <v>49</v>
      </c>
      <c r="E6" s="34">
        <v>3000</v>
      </c>
      <c r="G6" s="32"/>
      <c r="H6" s="32" t="s">
        <v>9</v>
      </c>
      <c r="I6" s="34"/>
    </row>
    <row r="7" spans="2:10" ht="18.75" customHeight="1" x14ac:dyDescent="0.25">
      <c r="C7" s="32"/>
      <c r="D7" s="32" t="s">
        <v>50</v>
      </c>
      <c r="E7" s="34">
        <v>17500</v>
      </c>
      <c r="G7" s="32"/>
      <c r="H7" s="32" t="s">
        <v>10</v>
      </c>
      <c r="I7" s="34"/>
    </row>
    <row r="8" spans="2:10" ht="18.75" customHeight="1" x14ac:dyDescent="0.25">
      <c r="C8" s="32"/>
      <c r="D8" s="32" t="s">
        <v>51</v>
      </c>
      <c r="E8" s="34"/>
      <c r="G8" s="32"/>
      <c r="H8" s="32" t="s">
        <v>11</v>
      </c>
      <c r="I8" s="34">
        <v>144000</v>
      </c>
    </row>
    <row r="9" spans="2:10" ht="18.75" customHeight="1" x14ac:dyDescent="0.25">
      <c r="C9" s="32"/>
      <c r="D9" s="32" t="s">
        <v>52</v>
      </c>
      <c r="E9" s="34"/>
      <c r="G9" s="32"/>
      <c r="H9" s="32" t="s">
        <v>12</v>
      </c>
      <c r="I9" s="34">
        <v>21000</v>
      </c>
    </row>
    <row r="10" spans="2:10" ht="18.75" customHeight="1" x14ac:dyDescent="0.25">
      <c r="C10" s="32"/>
      <c r="D10" s="32" t="s">
        <v>53</v>
      </c>
      <c r="E10" s="34">
        <v>8000</v>
      </c>
      <c r="G10" s="32"/>
      <c r="H10" s="32" t="s">
        <v>13</v>
      </c>
      <c r="I10" s="34"/>
    </row>
    <row r="11" spans="2:10" ht="18.75" customHeight="1" x14ac:dyDescent="0.25">
      <c r="C11" s="32"/>
      <c r="D11" s="32" t="s">
        <v>54</v>
      </c>
      <c r="E11" s="34">
        <v>6000</v>
      </c>
      <c r="G11" s="32"/>
      <c r="H11" s="32" t="s">
        <v>6</v>
      </c>
      <c r="I11" s="34">
        <v>4000</v>
      </c>
    </row>
    <row r="12" spans="2:10" ht="18.75" customHeight="1" x14ac:dyDescent="0.25">
      <c r="B12" s="53">
        <f>ĮsipareigojimaiIšViso</f>
        <v>221200</v>
      </c>
      <c r="E12" s="40"/>
      <c r="G12" s="32"/>
      <c r="H12" s="32" t="s">
        <v>7</v>
      </c>
      <c r="I12" s="34">
        <v>2000</v>
      </c>
    </row>
    <row r="13" spans="2:10" ht="18.75" customHeight="1" x14ac:dyDescent="0.25">
      <c r="B13" s="53"/>
      <c r="C13" s="41"/>
      <c r="D13" s="43" t="s">
        <v>28</v>
      </c>
      <c r="E13" s="44">
        <f>SUBTOTAL(109,lent.Nesaugus[OWE])</f>
        <v>35700</v>
      </c>
      <c r="G13" s="41"/>
      <c r="H13" s="43" t="s">
        <v>28</v>
      </c>
      <c r="I13" s="44">
        <f>SUBTOTAL(109,lent.Saugus[OWE])</f>
        <v>185500</v>
      </c>
    </row>
    <row r="14" spans="2:10" ht="18.75" customHeight="1" x14ac:dyDescent="0.25">
      <c r="B14" s="52" t="s">
        <v>55</v>
      </c>
      <c r="C14" s="32"/>
      <c r="D14" s="35"/>
      <c r="E14" s="36"/>
      <c r="G14" s="32"/>
      <c r="H14" s="35"/>
      <c r="I14" s="36"/>
    </row>
    <row r="15" spans="2:10" ht="18.75" customHeight="1" x14ac:dyDescent="0.25">
      <c r="B15" s="52"/>
    </row>
  </sheetData>
  <mergeCells count="2">
    <mergeCell ref="B12:B13"/>
    <mergeCell ref="B14:B15"/>
  </mergeCells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5703125" defaultRowHeight="12.75" x14ac:dyDescent="0.25"/>
  <cols>
    <col min="2" max="2" width="29.28515625" customWidth="1"/>
    <col min="3" max="3" width="14.28515625" customWidth="1"/>
  </cols>
  <sheetData>
    <row r="2" spans="2:3" x14ac:dyDescent="0.25">
      <c r="B2" t="s">
        <v>14</v>
      </c>
    </row>
    <row r="11" spans="2:3" ht="15.75" x14ac:dyDescent="0.3">
      <c r="B11" s="5" t="str">
        <f>lent.GryniejiPinigai[[#Headers],[GRYNIEJI PINIGAI]]</f>
        <v>GRYNIEJI PINIGAI</v>
      </c>
      <c r="C11" s="47">
        <f>SUM(lent.GryniejiPinigai[VERTĖ])</f>
        <v>43300</v>
      </c>
    </row>
    <row r="12" spans="2:3" ht="15.75" x14ac:dyDescent="0.3">
      <c r="B12" s="5" t="str">
        <f>lent.Investicijos[[#Headers],[INVESTICIJOS]]</f>
        <v>INVESTICIJOS</v>
      </c>
      <c r="C12" s="47">
        <f>SUM(lent.Investicijos[VERTĖ])</f>
        <v>15000</v>
      </c>
    </row>
    <row r="13" spans="2:3" ht="15.75" x14ac:dyDescent="0.3">
      <c r="B13" s="5" t="str">
        <f>lent.IšėjimasĮPensiją[[#Headers],[IŠPIRKIMAS]]</f>
        <v>IŠPIRKIMAS</v>
      </c>
      <c r="C13" s="47">
        <f>SUM(lent.IšėjimasĮPensiją[VERTĖ])</f>
        <v>46000</v>
      </c>
    </row>
    <row r="14" spans="2:3" ht="15.75" x14ac:dyDescent="0.3">
      <c r="B14" s="5" t="str">
        <f>lent.Asmeninė[[#Headers],[ASMENINIS]]</f>
        <v>ASMENINIS</v>
      </c>
      <c r="C14" s="47">
        <f>SUM(lent.Asmeninė[VERTĖ])</f>
        <v>276500</v>
      </c>
    </row>
    <row r="15" spans="2:3" ht="15.75" x14ac:dyDescent="0.3">
      <c r="B15" s="3" t="s">
        <v>0</v>
      </c>
      <c r="C15" s="48">
        <f>SUM(lent.Asmeninė[VERTĖ],lent.GryniejiPinigai[VERTĖ],lent.Investicijos[VERTĖ],lent.IšėjimasĮPensiją[VERTĖ])</f>
        <v>380800</v>
      </c>
    </row>
    <row r="18" spans="2:3" ht="15.75" x14ac:dyDescent="0.3">
      <c r="B18" s="5" t="str">
        <f>lent.Nesaugus[[#Headers],[NEAPDRAUSTA]]</f>
        <v>NEAPDRAUSTA</v>
      </c>
      <c r="C18" s="47">
        <f>SUM(lent.Nesaugus[OWE])</f>
        <v>35700</v>
      </c>
    </row>
    <row r="19" spans="2:3" ht="15.75" x14ac:dyDescent="0.3">
      <c r="B19" s="5" t="str">
        <f>lent.Saugus[[#Headers],[APDRAUSTA]]</f>
        <v>APDRAUSTA</v>
      </c>
      <c r="C19" s="47">
        <f>SUM(lent.Saugus[OWE])</f>
        <v>185500</v>
      </c>
    </row>
    <row r="20" spans="2:3" ht="15.75" x14ac:dyDescent="0.3">
      <c r="B20" s="3" t="s">
        <v>1</v>
      </c>
      <c r="C20" s="48">
        <f>SUM(lent.Nesaugus[OWE],lent.Saugus[OWE])</f>
        <v>221200</v>
      </c>
    </row>
    <row r="22" spans="2:3" x14ac:dyDescent="0.25">
      <c r="B22" s="2"/>
      <c r="C22" s="2"/>
    </row>
    <row r="23" spans="2:3" ht="15.75" x14ac:dyDescent="0.3">
      <c r="B23" s="4" t="s">
        <v>2</v>
      </c>
      <c r="C23" s="49">
        <f>C15-C20</f>
        <v>159600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ba9b5cc-95a8-4c6a-b8c2-fbf672c2041c">english</DirectSourceMarket>
    <ApprovalStatus xmlns="fba9b5cc-95a8-4c6a-b8c2-fbf672c2041c">InProgress</ApprovalStatus>
    <MarketSpecific xmlns="fba9b5cc-95a8-4c6a-b8c2-fbf672c2041c">false</MarketSpecific>
    <LocComments xmlns="fba9b5cc-95a8-4c6a-b8c2-fbf672c2041c" xsi:nil="true"/>
    <ThumbnailAssetId xmlns="fba9b5cc-95a8-4c6a-b8c2-fbf672c2041c" xsi:nil="true"/>
    <PrimaryImageGen xmlns="fba9b5cc-95a8-4c6a-b8c2-fbf672c2041c">true</PrimaryImageGen>
    <LegacyData xmlns="fba9b5cc-95a8-4c6a-b8c2-fbf672c2041c" xsi:nil="true"/>
    <LocRecommendedHandoff xmlns="fba9b5cc-95a8-4c6a-b8c2-fbf672c2041c" xsi:nil="true"/>
    <BusinessGroup xmlns="fba9b5cc-95a8-4c6a-b8c2-fbf672c2041c" xsi:nil="true"/>
    <BlockPublish xmlns="fba9b5cc-95a8-4c6a-b8c2-fbf672c2041c">false</BlockPublish>
    <TPFriendlyName xmlns="fba9b5cc-95a8-4c6a-b8c2-fbf672c2041c" xsi:nil="true"/>
    <NumericId xmlns="fba9b5cc-95a8-4c6a-b8c2-fbf672c2041c" xsi:nil="true"/>
    <APEditor xmlns="fba9b5cc-95a8-4c6a-b8c2-fbf672c2041c">
      <UserInfo>
        <DisplayName/>
        <AccountId xsi:nil="true"/>
        <AccountType/>
      </UserInfo>
    </APEditor>
    <SourceTitle xmlns="fba9b5cc-95a8-4c6a-b8c2-fbf672c2041c" xsi:nil="true"/>
    <OpenTemplate xmlns="fba9b5cc-95a8-4c6a-b8c2-fbf672c2041c">true</OpenTemplate>
    <UALocComments xmlns="fba9b5cc-95a8-4c6a-b8c2-fbf672c2041c" xsi:nil="true"/>
    <ParentAssetId xmlns="fba9b5cc-95a8-4c6a-b8c2-fbf672c2041c" xsi:nil="true"/>
    <IntlLangReviewDate xmlns="fba9b5cc-95a8-4c6a-b8c2-fbf672c2041c" xsi:nil="true"/>
    <FeatureTagsTaxHTField0 xmlns="fba9b5cc-95a8-4c6a-b8c2-fbf672c2041c">
      <Terms xmlns="http://schemas.microsoft.com/office/infopath/2007/PartnerControls"/>
    </FeatureTagsTaxHTField0>
    <PublishStatusLookup xmlns="fba9b5cc-95a8-4c6a-b8c2-fbf672c2041c">
      <Value>209914</Value>
    </PublishStatusLookup>
    <Providers xmlns="fba9b5cc-95a8-4c6a-b8c2-fbf672c2041c" xsi:nil="true"/>
    <MachineTranslated xmlns="fba9b5cc-95a8-4c6a-b8c2-fbf672c2041c">false</MachineTranslated>
    <OriginalSourceMarket xmlns="fba9b5cc-95a8-4c6a-b8c2-fbf672c2041c">english</OriginalSourceMarket>
    <APDescription xmlns="fba9b5cc-95a8-4c6a-b8c2-fbf672c2041c">Ever wanted to know how much you're worth? This easy to use template will calculate that for you. Simply input your assets and liabilities and visually see the results.
</APDescription>
    <ClipArtFilename xmlns="fba9b5cc-95a8-4c6a-b8c2-fbf672c2041c" xsi:nil="true"/>
    <ContentItem xmlns="fba9b5cc-95a8-4c6a-b8c2-fbf672c2041c" xsi:nil="true"/>
    <TPInstallLocation xmlns="fba9b5cc-95a8-4c6a-b8c2-fbf672c2041c" xsi:nil="true"/>
    <PublishTargets xmlns="fba9b5cc-95a8-4c6a-b8c2-fbf672c2041c">OfficeOnlineVNext</PublishTargets>
    <TimesCloned xmlns="fba9b5cc-95a8-4c6a-b8c2-fbf672c2041c" xsi:nil="true"/>
    <AssetStart xmlns="fba9b5cc-95a8-4c6a-b8c2-fbf672c2041c">2011-12-14T23:39:00+00:00</AssetStart>
    <Provider xmlns="fba9b5cc-95a8-4c6a-b8c2-fbf672c2041c" xsi:nil="true"/>
    <AcquiredFrom xmlns="fba9b5cc-95a8-4c6a-b8c2-fbf672c2041c">Internal MS</AcquiredFrom>
    <FriendlyTitle xmlns="fba9b5cc-95a8-4c6a-b8c2-fbf672c2041c" xsi:nil="true"/>
    <LastHandOff xmlns="fba9b5cc-95a8-4c6a-b8c2-fbf672c2041c" xsi:nil="true"/>
    <TPClientViewer xmlns="fba9b5cc-95a8-4c6a-b8c2-fbf672c2041c" xsi:nil="true"/>
    <UACurrentWords xmlns="fba9b5cc-95a8-4c6a-b8c2-fbf672c2041c" xsi:nil="true"/>
    <ArtSampleDocs xmlns="fba9b5cc-95a8-4c6a-b8c2-fbf672c2041c" xsi:nil="true"/>
    <UALocRecommendation xmlns="fba9b5cc-95a8-4c6a-b8c2-fbf672c2041c">Localize</UALocRecommendation>
    <Manager xmlns="fba9b5cc-95a8-4c6a-b8c2-fbf672c2041c" xsi:nil="true"/>
    <ShowIn xmlns="fba9b5cc-95a8-4c6a-b8c2-fbf672c2041c">Show everywhere</ShowIn>
    <UANotes xmlns="fba9b5cc-95a8-4c6a-b8c2-fbf672c2041c" xsi:nil="true"/>
    <TemplateStatus xmlns="fba9b5cc-95a8-4c6a-b8c2-fbf672c2041c">Complete</TemplateStatus>
    <InternalTagsTaxHTField0 xmlns="fba9b5cc-95a8-4c6a-b8c2-fbf672c2041c">
      <Terms xmlns="http://schemas.microsoft.com/office/infopath/2007/PartnerControls"/>
    </InternalTagsTaxHTField0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AssetExpire xmlns="fba9b5cc-95a8-4c6a-b8c2-fbf672c2041c">2035-01-01T08:00:00+00:00</AssetExpire>
    <DSATActionTaken xmlns="fba9b5cc-95a8-4c6a-b8c2-fbf672c2041c" xsi:nil="true"/>
    <CSXSubmissionMarket xmlns="fba9b5cc-95a8-4c6a-b8c2-fbf672c2041c" xsi:nil="true"/>
    <TPExecutable xmlns="fba9b5cc-95a8-4c6a-b8c2-fbf672c2041c" xsi:nil="true"/>
    <SubmitterId xmlns="fba9b5cc-95a8-4c6a-b8c2-fbf672c2041c" xsi:nil="true"/>
    <EditorialTags xmlns="fba9b5cc-95a8-4c6a-b8c2-fbf672c2041c" xsi:nil="true"/>
    <ApprovalLog xmlns="fba9b5cc-95a8-4c6a-b8c2-fbf672c2041c" xsi:nil="true"/>
    <AssetType xmlns="fba9b5cc-95a8-4c6a-b8c2-fbf672c2041c">TP</AssetType>
    <BugNumber xmlns="fba9b5cc-95a8-4c6a-b8c2-fbf672c2041c" xsi:nil="true"/>
    <CSXSubmissionDate xmlns="fba9b5cc-95a8-4c6a-b8c2-fbf672c2041c" xsi:nil="true"/>
    <CSXUpdate xmlns="fba9b5cc-95a8-4c6a-b8c2-fbf672c2041c">false</CSXUpdate>
    <Milestone xmlns="fba9b5cc-95a8-4c6a-b8c2-fbf672c2041c" xsi:nil="true"/>
    <RecommendationsModifier xmlns="fba9b5cc-95a8-4c6a-b8c2-fbf672c2041c" xsi:nil="true"/>
    <OriginAsset xmlns="fba9b5cc-95a8-4c6a-b8c2-fbf672c2041c" xsi:nil="true"/>
    <TPComponent xmlns="fba9b5cc-95a8-4c6a-b8c2-fbf672c2041c" xsi:nil="true"/>
    <AssetId xmlns="fba9b5cc-95a8-4c6a-b8c2-fbf672c2041c">TP102802355</AssetId>
    <IntlLocPriority xmlns="fba9b5cc-95a8-4c6a-b8c2-fbf672c2041c" xsi:nil="true"/>
    <PolicheckWords xmlns="fba9b5cc-95a8-4c6a-b8c2-fbf672c2041c" xsi:nil="true"/>
    <TPLaunchHelpLink xmlns="fba9b5cc-95a8-4c6a-b8c2-fbf672c2041c" xsi:nil="true"/>
    <TPApplication xmlns="fba9b5cc-95a8-4c6a-b8c2-fbf672c2041c" xsi:nil="true"/>
    <CrawlForDependencies xmlns="fba9b5cc-95a8-4c6a-b8c2-fbf672c2041c">false</CrawlForDependencies>
    <HandoffToMSDN xmlns="fba9b5cc-95a8-4c6a-b8c2-fbf672c2041c" xsi:nil="true"/>
    <PlannedPubDate xmlns="fba9b5cc-95a8-4c6a-b8c2-fbf672c2041c" xsi:nil="true"/>
    <IntlLangReviewer xmlns="fba9b5cc-95a8-4c6a-b8c2-fbf672c2041c" xsi:nil="true"/>
    <TrustLevel xmlns="fba9b5cc-95a8-4c6a-b8c2-fbf672c2041c">1 Microsoft Managed Content</TrustLevel>
    <LocLastLocAttemptVersionLookup xmlns="fba9b5cc-95a8-4c6a-b8c2-fbf672c2041c">712748</LocLastLocAttemptVersionLookup>
    <IsSearchable xmlns="fba9b5cc-95a8-4c6a-b8c2-fbf672c2041c">true</IsSearchable>
    <TemplateTemplateType xmlns="fba9b5cc-95a8-4c6a-b8c2-fbf672c2041c">Excel 2007 Default</TemplateTemplateType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Markets xmlns="fba9b5cc-95a8-4c6a-b8c2-fbf672c2041c"/>
    <UAProjectedTotalWords xmlns="fba9b5cc-95a8-4c6a-b8c2-fbf672c2041c" xsi:nil="true"/>
    <IntlLangReview xmlns="fba9b5cc-95a8-4c6a-b8c2-fbf672c2041c">false</IntlLangReview>
    <OutputCachingOn xmlns="fba9b5cc-95a8-4c6a-b8c2-fbf672c2041c">false</OutputCachingOn>
    <APAuthor xmlns="fba9b5cc-95a8-4c6a-b8c2-fbf672c2041c">
      <UserInfo>
        <DisplayName>REDMOND\v-aptall</DisplayName>
        <AccountId>2566</AccountId>
        <AccountType/>
      </UserInfo>
    </APAuthor>
    <LocManualTestRequired xmlns="fba9b5cc-95a8-4c6a-b8c2-fbf672c2041c">false</LocManualTestRequired>
    <TPCommandLine xmlns="fba9b5cc-95a8-4c6a-b8c2-fbf672c2041c" xsi:nil="true"/>
    <TPAppVersion xmlns="fba9b5cc-95a8-4c6a-b8c2-fbf672c2041c" xsi:nil="true"/>
    <EditorialStatus xmlns="fba9b5cc-95a8-4c6a-b8c2-fbf672c2041c">Complete</EditorialStatus>
    <LastModifiedDateTime xmlns="fba9b5cc-95a8-4c6a-b8c2-fbf672c2041c" xsi:nil="true"/>
    <ScenarioTagsTaxHTField0 xmlns="fba9b5cc-95a8-4c6a-b8c2-fbf672c2041c">
      <Terms xmlns="http://schemas.microsoft.com/office/infopath/2007/PartnerControls"/>
    </ScenarioTagsTaxHTField0>
    <OriginalRelease xmlns="fba9b5cc-95a8-4c6a-b8c2-fbf672c2041c">14</OriginalRelease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LocMarketGroupTiers2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7E369FA-B234-49CE-A503-638CFCEA8D4C}"/>
</file>

<file path=customXml/itemProps2.xml><?xml version="1.0" encoding="utf-8"?>
<ds:datastoreItem xmlns:ds="http://schemas.openxmlformats.org/officeDocument/2006/customXml" ds:itemID="{F68118F0-35A9-4582-87DB-DC248FAB89E4}"/>
</file>

<file path=customXml/itemProps3.xml><?xml version="1.0" encoding="utf-8"?>
<ds:datastoreItem xmlns:ds="http://schemas.openxmlformats.org/officeDocument/2006/customXml" ds:itemID="{031C7428-872F-434A-B4B2-5BCE7263B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Ataskaitų sritis</vt:lpstr>
      <vt:lpstr>Turtas</vt:lpstr>
      <vt:lpstr>Įsipareigojimai</vt:lpstr>
      <vt:lpstr>skaičiavimai</vt:lpstr>
      <vt:lpstr>GrynojiVertė</vt:lpstr>
      <vt:lpstr>ĮsipareigojimaiIšViso</vt:lpstr>
      <vt:lpstr>'Ataskaitų sritis'!Print_Area</vt:lpstr>
      <vt:lpstr>Įsipareigojimai!Print_Area</vt:lpstr>
      <vt:lpstr>skaičiavimai!Print_Area</vt:lpstr>
      <vt:lpstr>Turtas!Print_Area</vt:lpstr>
      <vt:lpstr>'Ataskaitų sritis'!Spausdinimo_sritis</vt:lpstr>
      <vt:lpstr>TurtasIšViso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2011-09-13T18:49:56Z</dcterms:created>
  <dcterms:modified xsi:type="dcterms:W3CDTF">2012-07-26T11:42:12Z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0x01010035BC00518110124D97D70C034A5ADB0B0400254D7AE92BE2064DAB8C4804D7FE5192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