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15"/>
  <workbookPr filterPrivacy="1" codeName="ThisWorkbook" autoCompressPictures="0"/>
  <xr:revisionPtr revIDLastSave="0" documentId="13_ncr:1_{27B7C930-2364-4DBF-A539-CC4C272DDB03}" xr6:coauthVersionLast="45" xr6:coauthVersionMax="45" xr10:uidLastSave="{00000000-0000-0000-0000-000000000000}"/>
  <bookViews>
    <workbookView xWindow="-120" yWindow="-120" windowWidth="24030" windowHeight="16215" tabRatio="788" xr2:uid="{00000000-000D-0000-FFFF-FFFF00000000}"/>
  </bookViews>
  <sheets>
    <sheet name="1월" sheetId="14" r:id="rId1"/>
    <sheet name="2월" sheetId="15" r:id="rId2"/>
    <sheet name="3월" sheetId="16" r:id="rId3"/>
    <sheet name="4월" sheetId="17" r:id="rId4"/>
    <sheet name="5월" sheetId="18" r:id="rId5"/>
    <sheet name="6월" sheetId="19" r:id="rId6"/>
    <sheet name="7월" sheetId="20" r:id="rId7"/>
    <sheet name="8월" sheetId="21" r:id="rId8"/>
    <sheet name="9월" sheetId="22" r:id="rId9"/>
    <sheet name="10월" sheetId="23" r:id="rId10"/>
    <sheet name="11월" sheetId="24" r:id="rId11"/>
    <sheet name="12월" sheetId="25" r:id="rId12"/>
  </sheets>
  <definedNames>
    <definedName name="_xlnm.Print_Area" localSheetId="9">'10월'!$A:$I</definedName>
    <definedName name="_xlnm.Print_Area" localSheetId="10">'11월'!$A:$I</definedName>
    <definedName name="_xlnm.Print_Area" localSheetId="11">'12월'!$A:$I</definedName>
    <definedName name="_xlnm.Print_Area" localSheetId="0">'1월'!$A:$I</definedName>
    <definedName name="_xlnm.Print_Area" localSheetId="1">'2월'!$A:$I</definedName>
    <definedName name="_xlnm.Print_Area" localSheetId="2">'3월'!$A:$I</definedName>
    <definedName name="_xlnm.Print_Area" localSheetId="3">'4월'!$A:$I</definedName>
    <definedName name="_xlnm.Print_Area" localSheetId="4">'5월'!$A:$I</definedName>
    <definedName name="_xlnm.Print_Area" localSheetId="5">'6월'!$A:$I</definedName>
    <definedName name="_xlnm.Print_Area" localSheetId="6">'7월'!$A:$I</definedName>
    <definedName name="_xlnm.Print_Area" localSheetId="7">'8월'!$A:$I</definedName>
    <definedName name="_xlnm.Print_Area" localSheetId="8">'9월'!$A:$I</definedName>
    <definedName name="달력연도">'1월'!$K$5</definedName>
    <definedName name="열제목영역1..H12.1">'1월'!$B$3</definedName>
    <definedName name="열제목영역1..H12.10">'10월'!$B$3</definedName>
    <definedName name="열제목영역1..H12.11">'11월'!$B$3</definedName>
    <definedName name="열제목영역1..H12.12">'12월'!$B$3</definedName>
    <definedName name="열제목영역1..H12.2">'2월'!$B$3</definedName>
    <definedName name="열제목영역1..H12.3">'3월'!$B$3</definedName>
    <definedName name="열제목영역1..H12.4">'4월'!$B$3</definedName>
    <definedName name="열제목영역1..H12.5">'5월'!$B$3</definedName>
    <definedName name="열제목영역1..H12.6">'6월'!$B$3</definedName>
    <definedName name="열제목영역1..H12.7">'7월'!$B$3</definedName>
    <definedName name="열제목영역1..H12.8">'8월'!$B$3</definedName>
    <definedName name="열제목영역1..H12.9">'9월'!$B$3</definedName>
    <definedName name="열제목영역2..C14.1">'1월'!$B$3</definedName>
    <definedName name="열제목영역2..C14.10">'10월'!$B$3</definedName>
    <definedName name="열제목영역2..C14.11">'11월'!$B$3</definedName>
    <definedName name="열제목영역2..C14.12">'12월'!$B$3</definedName>
    <definedName name="열제목영역2..C14.2">'2월'!$B$3</definedName>
    <definedName name="열제목영역2..C14.3">'3월'!$B$3</definedName>
    <definedName name="열제목영역2..C14.4">'4월'!$B$3</definedName>
    <definedName name="열제목영역2..C14.5">'5월'!$B$3</definedName>
    <definedName name="열제목영역2..C14.6">'6월'!$B$3</definedName>
    <definedName name="열제목영역2..C14.7">'7월'!$B$3</definedName>
    <definedName name="열제목영역2..C14.8">'8월'!$B$3</definedName>
    <definedName name="열제목영역2..C14.9">'9월'!$B$3</definedName>
    <definedName name="요일및주">{0,1,2,3,4,5,6} + {0;1;2;3;4;5}*7</definedName>
    <definedName name="주시작">'1월'!$L$5</definedName>
    <definedName name="행제목영역1..K3">'1월'!$K$4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l="1" a="1"/>
  <c r="C14" i="15" s="1"/>
  <c r="G12" i="15"/>
  <c r="C12" i="15"/>
  <c r="B12" i="15" a="1"/>
  <c r="G10" i="15"/>
  <c r="C10" i="15"/>
  <c r="B10" i="15" a="1"/>
  <c r="G8" i="15"/>
  <c r="C8" i="15"/>
  <c r="B8" i="15" a="1"/>
  <c r="G6" i="15"/>
  <c r="C6" i="15"/>
  <c r="B6" i="15" a="1"/>
  <c r="G4" i="15"/>
  <c r="G3" i="15" s="1"/>
  <c r="C4" i="15"/>
  <c r="B4" i="15" a="1"/>
  <c r="B14" i="16"/>
  <c r="B14" i="16" a="1"/>
  <c r="C14" i="16" s="1"/>
  <c r="H12" i="16"/>
  <c r="F12" i="16"/>
  <c r="D12" i="16"/>
  <c r="B12" i="16"/>
  <c r="B12" i="16" a="1"/>
  <c r="G12" i="16" s="1"/>
  <c r="H10" i="16"/>
  <c r="F10" i="16"/>
  <c r="D10" i="16"/>
  <c r="B10" i="16"/>
  <c r="B10" i="16" a="1"/>
  <c r="G10" i="16" s="1"/>
  <c r="H8" i="16"/>
  <c r="F8" i="16"/>
  <c r="D8" i="16"/>
  <c r="B8" i="16"/>
  <c r="B8" i="16" a="1"/>
  <c r="G8" i="16" s="1"/>
  <c r="H6" i="16"/>
  <c r="F6" i="16"/>
  <c r="D6" i="16"/>
  <c r="B6" i="16"/>
  <c r="B6" i="16" a="1"/>
  <c r="G6" i="16" s="1"/>
  <c r="H4" i="16"/>
  <c r="F4" i="16"/>
  <c r="F3" i="16" s="1"/>
  <c r="D4" i="16"/>
  <c r="B4" i="16"/>
  <c r="B4" i="16" a="1"/>
  <c r="G4" i="16" s="1"/>
  <c r="B14" i="17" a="1"/>
  <c r="B12" i="17" a="1"/>
  <c r="B10" i="17" a="1"/>
  <c r="B8" i="17" a="1"/>
  <c r="B6" i="17" a="1"/>
  <c r="B4" i="17" a="1"/>
  <c r="B14" i="18"/>
  <c r="B14" i="18" a="1"/>
  <c r="C14" i="18" s="1"/>
  <c r="H12" i="18"/>
  <c r="F12" i="18"/>
  <c r="D12" i="18"/>
  <c r="B12" i="18"/>
  <c r="B12" i="18" a="1"/>
  <c r="G12" i="18" s="1"/>
  <c r="H10" i="18"/>
  <c r="F10" i="18"/>
  <c r="D10" i="18"/>
  <c r="B10" i="18"/>
  <c r="B10" i="18" a="1"/>
  <c r="G10" i="18" s="1"/>
  <c r="H8" i="18"/>
  <c r="F8" i="18"/>
  <c r="D8" i="18"/>
  <c r="B8" i="18"/>
  <c r="B8" i="18" a="1"/>
  <c r="G8" i="18" s="1"/>
  <c r="H6" i="18"/>
  <c r="F6" i="18"/>
  <c r="D6" i="18"/>
  <c r="B6" i="18"/>
  <c r="B6" i="18" a="1"/>
  <c r="G6" i="18" s="1"/>
  <c r="H4" i="18"/>
  <c r="H3" i="18" s="1"/>
  <c r="F4" i="18"/>
  <c r="F3" i="18" s="1"/>
  <c r="D4" i="18"/>
  <c r="D3" i="18" s="1"/>
  <c r="B4" i="18"/>
  <c r="B4" i="18" a="1"/>
  <c r="G4" i="18" s="1"/>
  <c r="G3" i="18" s="1"/>
  <c r="C14" i="19"/>
  <c r="B14" i="19" a="1"/>
  <c r="B14" i="19" s="1"/>
  <c r="G12" i="19"/>
  <c r="C12" i="19"/>
  <c r="B12" i="19" a="1"/>
  <c r="G10" i="19"/>
  <c r="C10" i="19"/>
  <c r="B10" i="19" a="1"/>
  <c r="G8" i="19"/>
  <c r="D8" i="19"/>
  <c r="B8" i="19"/>
  <c r="B8" i="19" a="1"/>
  <c r="H6" i="19"/>
  <c r="F6" i="19"/>
  <c r="D6" i="19"/>
  <c r="B6" i="19"/>
  <c r="B6" i="19" a="1"/>
  <c r="G6" i="19" s="1"/>
  <c r="H4" i="19"/>
  <c r="H3" i="19" s="1"/>
  <c r="F4" i="19"/>
  <c r="F3" i="19" s="1"/>
  <c r="D4" i="19"/>
  <c r="D3" i="19" s="1"/>
  <c r="B4" i="19"/>
  <c r="B4" i="19" a="1"/>
  <c r="G4" i="19" s="1"/>
  <c r="G3" i="19" s="1"/>
  <c r="C14" i="20"/>
  <c r="B14" i="20" a="1"/>
  <c r="B14" i="20" s="1"/>
  <c r="G12" i="20"/>
  <c r="C12" i="20"/>
  <c r="B12" i="20" a="1"/>
  <c r="G10" i="20"/>
  <c r="C10" i="20"/>
  <c r="B10" i="20" a="1"/>
  <c r="G8" i="20"/>
  <c r="C8" i="20"/>
  <c r="B8" i="20" a="1"/>
  <c r="G6" i="20"/>
  <c r="C6" i="20"/>
  <c r="B6" i="20" a="1"/>
  <c r="G4" i="20"/>
  <c r="C4" i="20"/>
  <c r="C3" i="20" s="1"/>
  <c r="B4" i="20" a="1"/>
  <c r="B14" i="21"/>
  <c r="B14" i="21" a="1"/>
  <c r="C14" i="21" s="1"/>
  <c r="H12" i="21"/>
  <c r="F12" i="21"/>
  <c r="D12" i="21"/>
  <c r="B12" i="21"/>
  <c r="B12" i="21" a="1"/>
  <c r="G12" i="21" s="1"/>
  <c r="H10" i="21"/>
  <c r="F10" i="21"/>
  <c r="D10" i="21"/>
  <c r="B10" i="21"/>
  <c r="B10" i="21" a="1"/>
  <c r="G10" i="21" s="1"/>
  <c r="H8" i="21"/>
  <c r="F8" i="21"/>
  <c r="D8" i="21"/>
  <c r="B8" i="21"/>
  <c r="B8" i="21" a="1"/>
  <c r="G8" i="21" s="1"/>
  <c r="H6" i="21"/>
  <c r="F6" i="21"/>
  <c r="D6" i="21"/>
  <c r="B6" i="21"/>
  <c r="B6" i="21" a="1"/>
  <c r="G6" i="21" s="1"/>
  <c r="H4" i="21"/>
  <c r="H3" i="21" s="1"/>
  <c r="F4" i="21"/>
  <c r="D4" i="21"/>
  <c r="D3" i="21" s="1"/>
  <c r="B4" i="21"/>
  <c r="B4" i="21" a="1"/>
  <c r="G4" i="21" s="1"/>
  <c r="G3" i="21" s="1"/>
  <c r="B14" i="22" a="1"/>
  <c r="B14" i="22" s="1"/>
  <c r="B12" i="22" a="1"/>
  <c r="B10" i="22" a="1"/>
  <c r="B8" i="22" a="1"/>
  <c r="B6" i="22" a="1"/>
  <c r="B4" i="22" a="1"/>
  <c r="B14" i="23"/>
  <c r="B14" i="23" a="1"/>
  <c r="C14" i="23" s="1"/>
  <c r="H12" i="23"/>
  <c r="F12" i="23"/>
  <c r="D12" i="23"/>
  <c r="B12" i="23"/>
  <c r="B12" i="23" a="1"/>
  <c r="G12" i="23" s="1"/>
  <c r="H10" i="23"/>
  <c r="F10" i="23"/>
  <c r="D10" i="23"/>
  <c r="B10" i="23"/>
  <c r="B10" i="23" a="1"/>
  <c r="G10" i="23" s="1"/>
  <c r="H8" i="23"/>
  <c r="F8" i="23"/>
  <c r="D8" i="23"/>
  <c r="B8" i="23"/>
  <c r="B8" i="23" a="1"/>
  <c r="G8" i="23" s="1"/>
  <c r="H6" i="23"/>
  <c r="F6" i="23"/>
  <c r="D6" i="23"/>
  <c r="B6" i="23"/>
  <c r="B6" i="23" a="1"/>
  <c r="G6" i="23" s="1"/>
  <c r="H4" i="23"/>
  <c r="H3" i="23" s="1"/>
  <c r="F4" i="23"/>
  <c r="F3" i="23" s="1"/>
  <c r="D4" i="23"/>
  <c r="D3" i="23" s="1"/>
  <c r="B4" i="23"/>
  <c r="B4" i="23" a="1"/>
  <c r="G4" i="23" s="1"/>
  <c r="B14" i="24" a="1"/>
  <c r="B14" i="24" s="1"/>
  <c r="B12" i="24" a="1"/>
  <c r="H12" i="24" s="1"/>
  <c r="B10" i="24" a="1"/>
  <c r="H10" i="24" s="1"/>
  <c r="B8" i="24" a="1"/>
  <c r="H8" i="24" s="1"/>
  <c r="B6" i="24" a="1"/>
  <c r="H6" i="24" s="1"/>
  <c r="B4" i="24" a="1"/>
  <c r="H4" i="24" s="1"/>
  <c r="H3" i="24" s="1"/>
  <c r="B14" i="25"/>
  <c r="B14" i="25" a="1"/>
  <c r="C14" i="25" s="1"/>
  <c r="H12" i="25"/>
  <c r="F12" i="25"/>
  <c r="D12" i="25"/>
  <c r="B12" i="25"/>
  <c r="B12" i="25" a="1"/>
  <c r="G12" i="25" s="1"/>
  <c r="H10" i="25"/>
  <c r="F10" i="25"/>
  <c r="D10" i="25"/>
  <c r="B10" i="25"/>
  <c r="B10" i="25" a="1"/>
  <c r="G10" i="25" s="1"/>
  <c r="H8" i="25"/>
  <c r="F8" i="25"/>
  <c r="D8" i="25"/>
  <c r="B8" i="25"/>
  <c r="B8" i="25" a="1"/>
  <c r="G8" i="25" s="1"/>
  <c r="H6" i="25"/>
  <c r="F6" i="25"/>
  <c r="D6" i="25"/>
  <c r="B6" i="25"/>
  <c r="B6" i="25" a="1"/>
  <c r="G6" i="25" s="1"/>
  <c r="H4" i="25"/>
  <c r="H3" i="25" s="1"/>
  <c r="F4" i="25"/>
  <c r="F3" i="25" s="1"/>
  <c r="D4" i="25"/>
  <c r="D3" i="25" s="1"/>
  <c r="B4" i="25"/>
  <c r="B4" i="25" a="1"/>
  <c r="G4" i="25" s="1"/>
  <c r="G3" i="25" s="1"/>
  <c r="B14" i="14" a="1"/>
  <c r="B14" i="14" s="1"/>
  <c r="B12" i="14" a="1"/>
  <c r="H12" i="14" s="1"/>
  <c r="B10" i="14" a="1"/>
  <c r="H10" i="14" s="1"/>
  <c r="B8" i="14" a="1"/>
  <c r="H8" i="14" s="1"/>
  <c r="B6" i="14" a="1"/>
  <c r="H6" i="14" s="1"/>
  <c r="B4" i="14" a="1"/>
  <c r="H4" i="14" s="1"/>
  <c r="H3" i="14" s="1"/>
  <c r="C3" i="15"/>
  <c r="H3" i="16"/>
  <c r="G3" i="16"/>
  <c r="D3" i="16"/>
  <c r="G3" i="20"/>
  <c r="F3" i="21"/>
  <c r="G3" i="23"/>
  <c r="C4" i="14" l="1"/>
  <c r="C3" i="14" s="1"/>
  <c r="E4" i="14"/>
  <c r="E3" i="14" s="1"/>
  <c r="G4" i="14"/>
  <c r="G3" i="14" s="1"/>
  <c r="C6" i="14"/>
  <c r="E6" i="14"/>
  <c r="G6" i="14"/>
  <c r="C8" i="14"/>
  <c r="E8" i="14"/>
  <c r="G8" i="14"/>
  <c r="C10" i="14"/>
  <c r="E10" i="14"/>
  <c r="G10" i="14"/>
  <c r="C12" i="14"/>
  <c r="E12" i="14"/>
  <c r="G12" i="14"/>
  <c r="C14" i="14"/>
  <c r="C4" i="24"/>
  <c r="C3" i="24" s="1"/>
  <c r="E4" i="24"/>
  <c r="E3" i="24" s="1"/>
  <c r="G4" i="24"/>
  <c r="G3" i="24" s="1"/>
  <c r="C6" i="24"/>
  <c r="E6" i="24"/>
  <c r="G6" i="24"/>
  <c r="C8" i="24"/>
  <c r="E8" i="24"/>
  <c r="G8" i="24"/>
  <c r="C10" i="24"/>
  <c r="E10" i="24"/>
  <c r="G10" i="24"/>
  <c r="C12" i="24"/>
  <c r="E12" i="24"/>
  <c r="G12" i="24"/>
  <c r="C14" i="24"/>
  <c r="H4" i="22"/>
  <c r="H3" i="22" s="1"/>
  <c r="F4" i="22"/>
  <c r="F3" i="22" s="1"/>
  <c r="C4" i="22"/>
  <c r="C3" i="22" s="1"/>
  <c r="E4" i="22"/>
  <c r="E3" i="22" s="1"/>
  <c r="H6" i="22"/>
  <c r="F6" i="22"/>
  <c r="D6" i="22"/>
  <c r="B6" i="22"/>
  <c r="E6" i="22"/>
  <c r="H8" i="22"/>
  <c r="F8" i="22"/>
  <c r="D8" i="22"/>
  <c r="B8" i="22"/>
  <c r="E8" i="22"/>
  <c r="H10" i="22"/>
  <c r="F10" i="22"/>
  <c r="D10" i="22"/>
  <c r="B10" i="22"/>
  <c r="E10" i="22"/>
  <c r="H12" i="22"/>
  <c r="F12" i="22"/>
  <c r="D12" i="22"/>
  <c r="B12" i="22"/>
  <c r="E12" i="22"/>
  <c r="H4" i="17"/>
  <c r="H3" i="17" s="1"/>
  <c r="F4" i="17"/>
  <c r="F3" i="17" s="1"/>
  <c r="D4" i="17"/>
  <c r="D3" i="17" s="1"/>
  <c r="B4" i="17"/>
  <c r="G4" i="17"/>
  <c r="G3" i="17" s="1"/>
  <c r="C4" i="17"/>
  <c r="C3" i="17" s="1"/>
  <c r="H6" i="17"/>
  <c r="F6" i="17"/>
  <c r="D6" i="17"/>
  <c r="B6" i="17"/>
  <c r="G6" i="17"/>
  <c r="C6" i="17"/>
  <c r="H8" i="17"/>
  <c r="F8" i="17"/>
  <c r="D8" i="17"/>
  <c r="B8" i="17"/>
  <c r="G8" i="17"/>
  <c r="C8" i="17"/>
  <c r="H10" i="17"/>
  <c r="F10" i="17"/>
  <c r="D10" i="17"/>
  <c r="B10" i="17"/>
  <c r="G10" i="17"/>
  <c r="C10" i="17"/>
  <c r="H12" i="17"/>
  <c r="F12" i="17"/>
  <c r="D12" i="17"/>
  <c r="B12" i="17"/>
  <c r="G12" i="17"/>
  <c r="C12" i="17"/>
  <c r="B14" i="17"/>
  <c r="C14" i="17"/>
  <c r="B4" i="14"/>
  <c r="D4" i="14"/>
  <c r="D3" i="14" s="1"/>
  <c r="F4" i="14"/>
  <c r="F3" i="14" s="1"/>
  <c r="B6" i="14"/>
  <c r="D6" i="14"/>
  <c r="F6" i="14"/>
  <c r="B8" i="14"/>
  <c r="D8" i="14"/>
  <c r="F8" i="14"/>
  <c r="B10" i="14"/>
  <c r="D10" i="14"/>
  <c r="F10" i="14"/>
  <c r="B12" i="14"/>
  <c r="D12" i="14"/>
  <c r="F12" i="14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4" i="24"/>
  <c r="D4" i="24"/>
  <c r="D3" i="24" s="1"/>
  <c r="F4" i="24"/>
  <c r="F3" i="24" s="1"/>
  <c r="B6" i="24"/>
  <c r="D6" i="24"/>
  <c r="F6" i="24"/>
  <c r="B8" i="24"/>
  <c r="D8" i="24"/>
  <c r="F8" i="24"/>
  <c r="B10" i="24"/>
  <c r="D10" i="24"/>
  <c r="F10" i="24"/>
  <c r="B12" i="24"/>
  <c r="D12" i="24"/>
  <c r="F12" i="24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B4" i="22"/>
  <c r="D4" i="22"/>
  <c r="D3" i="22" s="1"/>
  <c r="G4" i="22"/>
  <c r="G3" i="22" s="1"/>
  <c r="C6" i="22"/>
  <c r="G6" i="22"/>
  <c r="C8" i="22"/>
  <c r="G8" i="22"/>
  <c r="C10" i="22"/>
  <c r="G10" i="22"/>
  <c r="C12" i="22"/>
  <c r="G12" i="22"/>
  <c r="C14" i="22"/>
  <c r="H4" i="20"/>
  <c r="H3" i="20" s="1"/>
  <c r="F4" i="20"/>
  <c r="F3" i="20" s="1"/>
  <c r="D4" i="20"/>
  <c r="D3" i="20" s="1"/>
  <c r="B4" i="20"/>
  <c r="E4" i="20"/>
  <c r="E3" i="20" s="1"/>
  <c r="H6" i="20"/>
  <c r="F6" i="20"/>
  <c r="D6" i="20"/>
  <c r="B6" i="20"/>
  <c r="E6" i="20"/>
  <c r="H8" i="20"/>
  <c r="F8" i="20"/>
  <c r="D8" i="20"/>
  <c r="B8" i="20"/>
  <c r="E8" i="20"/>
  <c r="H10" i="20"/>
  <c r="F10" i="20"/>
  <c r="D10" i="20"/>
  <c r="B10" i="20"/>
  <c r="E10" i="20"/>
  <c r="H12" i="20"/>
  <c r="F12" i="20"/>
  <c r="D12" i="20"/>
  <c r="B12" i="20"/>
  <c r="E12" i="20"/>
  <c r="E4" i="17"/>
  <c r="E3" i="17" s="1"/>
  <c r="E6" i="17"/>
  <c r="E8" i="17"/>
  <c r="E10" i="17"/>
  <c r="E12" i="17"/>
  <c r="C4" i="21"/>
  <c r="C3" i="21" s="1"/>
  <c r="E4" i="21"/>
  <c r="E3" i="21" s="1"/>
  <c r="C6" i="21"/>
  <c r="E6" i="21"/>
  <c r="C8" i="21"/>
  <c r="E8" i="21"/>
  <c r="C10" i="21"/>
  <c r="E10" i="21"/>
  <c r="C12" i="21"/>
  <c r="E12" i="21"/>
  <c r="C4" i="19"/>
  <c r="C3" i="19" s="1"/>
  <c r="E4" i="19"/>
  <c r="E3" i="19" s="1"/>
  <c r="C6" i="19"/>
  <c r="E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H4" i="15"/>
  <c r="H3" i="15" s="1"/>
  <c r="F4" i="15"/>
  <c r="F3" i="15" s="1"/>
  <c r="D4" i="15"/>
  <c r="D3" i="15" s="1"/>
  <c r="B4" i="15"/>
  <c r="E4" i="15"/>
  <c r="E3" i="15" s="1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14" i="1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<sst xmlns="http://schemas.openxmlformats.org/spreadsheetml/2006/main" count="28" uniqueCount="6">
  <si>
    <t>메모</t>
  </si>
  <si>
    <t xml:space="preserve"> </t>
  </si>
  <si>
    <t>달력 설정</t>
  </si>
  <si>
    <t>연도</t>
  </si>
  <si>
    <t>주 시작</t>
  </si>
  <si>
    <t>일요일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</si>
</sst>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₩&quot;* #,##0_-;\-&quot;₩&quot;* #,##0_-;_-&quot;₩&quot;* &quot;-&quot;_-;_-@_-"/>
    <numFmt numFmtId="44" formatCode="_-&quot;₩&quot;* #,##0.00_-;\-&quot;₩&quot;* #,##0.00_-;_-&quot;₩&quot;* &quot;-&quot;??_-;_-@_-"/>
    <numFmt numFmtId="176" formatCode="_(* #,##0_);_(* \(#,##0\);_(* &quot;-&quot;_);_(@_)"/>
    <numFmt numFmtId="177" formatCode="_(* #,##0.00_);_(* \(#,##0.00\);_(* &quot;-&quot;??_);_(@_)"/>
    <numFmt numFmtId="178" formatCode="d"/>
  </numFmts>
  <fonts count="34">
    <font>
      <sz val="11"/>
      <color theme="1" tint="0.24994659260841701"/>
      <name val="Malgun Gothic"/>
      <family val="2"/>
    </font>
    <font>
      <sz val="8"/>
      <name val="Arial"/>
      <family val="2"/>
    </font>
    <font>
      <sz val="11"/>
      <color theme="1"/>
      <name val="Malgun Gothic"/>
      <family val="2"/>
    </font>
    <font>
      <sz val="11"/>
      <color indexed="63"/>
      <name val="Malgun Gothic"/>
      <family val="2"/>
    </font>
    <font>
      <sz val="12"/>
      <color theme="4" tint="-0.24994659260841701"/>
      <name val="Malgun Gothic"/>
      <family val="2"/>
    </font>
    <font>
      <sz val="11"/>
      <color theme="1" tint="0.34998626667073579"/>
      <name val="Malgun Gothic"/>
      <family val="2"/>
    </font>
    <font>
      <sz val="11"/>
      <name val="Malgun Gothic"/>
      <family val="2"/>
    </font>
    <font>
      <sz val="11"/>
      <color rgb="FF006100"/>
      <name val="Malgun Gothic"/>
      <family val="2"/>
    </font>
    <font>
      <sz val="11"/>
      <color rgb="FF9C0006"/>
      <name val="Malgun Gothic"/>
      <family val="2"/>
    </font>
    <font>
      <sz val="11"/>
      <color theme="1" tint="0.24994659260841701"/>
      <name val="Malgun Gothic"/>
      <family val="2"/>
    </font>
    <font>
      <sz val="35"/>
      <color theme="4"/>
      <name val="Malgun Gothic"/>
      <family val="2"/>
    </font>
    <font>
      <sz val="11"/>
      <color theme="4" tint="-0.24994659260841701"/>
      <name val="Malgun Gothic"/>
      <family val="2"/>
    </font>
    <font>
      <b/>
      <sz val="11"/>
      <color theme="1" tint="0.34998626667073579"/>
      <name val="Malgun Gothic"/>
      <family val="2"/>
    </font>
    <font>
      <b/>
      <sz val="11"/>
      <color theme="0"/>
      <name val="Malgun Gothic"/>
      <family val="2"/>
    </font>
    <font>
      <b/>
      <sz val="11"/>
      <color theme="1"/>
      <name val="Malgun Gothic"/>
      <family val="2"/>
    </font>
    <font>
      <sz val="11"/>
      <color theme="0"/>
      <name val="Malgun Gothic"/>
      <family val="2"/>
    </font>
    <font>
      <b/>
      <sz val="14"/>
      <color theme="0"/>
      <name val="Malgun Gothic"/>
      <family val="2"/>
    </font>
    <font>
      <i/>
      <sz val="11"/>
      <color rgb="FF7F7F7F"/>
      <name val="Malgun Gothic"/>
      <family val="2"/>
    </font>
    <font>
      <sz val="11"/>
      <color rgb="FFFF0000"/>
      <name val="Malgun Gothic"/>
      <family val="2"/>
    </font>
    <font>
      <b/>
      <sz val="11"/>
      <color rgb="FFFA7D00"/>
      <name val="Malgun Gothic"/>
      <family val="2"/>
    </font>
    <font>
      <sz val="11"/>
      <color rgb="FF3F3F76"/>
      <name val="Malgun Gothic"/>
      <family val="2"/>
    </font>
    <font>
      <b/>
      <sz val="11"/>
      <color rgb="FF3F3F3F"/>
      <name val="Malgun Gothic"/>
      <family val="2"/>
    </font>
    <font>
      <sz val="11"/>
      <color rgb="FF9C5700"/>
      <name val="Malgun Gothic"/>
      <family val="2"/>
    </font>
    <font>
      <sz val="11"/>
      <color rgb="FFFA7D00"/>
      <name val="Malgun Gothic"/>
      <family val="2"/>
    </font>
    <font>
      <sz val="8"/>
      <name val="돋움"/>
      <family val="3"/>
      <charset val="129"/>
    </font>
    <font>
      <sz val="11"/>
      <color theme="1" tint="0.14999847407452621"/>
      <name val="Malgun Gothic"/>
      <family val="3"/>
      <charset val="129"/>
    </font>
    <font>
      <b/>
      <sz val="36"/>
      <color theme="8" tint="-0.499984740745262"/>
      <name val="Malgun Gothic"/>
      <family val="3"/>
      <charset val="129"/>
    </font>
    <font>
      <sz val="35"/>
      <color theme="1" tint="0.14999847407452621"/>
      <name val="Malgun Gothic"/>
      <family val="3"/>
      <charset val="129"/>
    </font>
    <font>
      <sz val="12"/>
      <color theme="1" tint="0.14999847407452621"/>
      <name val="Malgun Gothic"/>
      <family val="3"/>
      <charset val="129"/>
    </font>
    <font>
      <sz val="12"/>
      <name val="Malgun Gothic"/>
      <family val="3"/>
      <charset val="129"/>
    </font>
    <font>
      <sz val="10"/>
      <color theme="1" tint="0.14999847407452621"/>
      <name val="Malgun Gothic"/>
      <family val="3"/>
      <charset val="129"/>
    </font>
    <font>
      <b/>
      <sz val="36"/>
      <color theme="5" tint="-0.499984740745262"/>
      <name val="Malgun Gothic"/>
      <family val="3"/>
      <charset val="129"/>
    </font>
    <font>
      <b/>
      <sz val="36"/>
      <color theme="7" tint="-0.499984740745262"/>
      <name val="Malgun Gothic"/>
      <family val="3"/>
      <charset val="129"/>
    </font>
    <font>
      <b/>
      <sz val="36"/>
      <color theme="9" tint="-0.499984740745262"/>
      <name val="Malgun Gothic"/>
      <family val="3"/>
      <charset val="129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1" fillId="0" borderId="3" applyNumberFormat="0" applyFill="0" applyProtection="0">
      <alignment horizontal="left" vertical="center" indent="1"/>
    </xf>
    <xf numFmtId="0" fontId="13" fillId="3" borderId="1" applyNumberFormat="0" applyAlignment="0" applyProtection="0"/>
    <xf numFmtId="0" fontId="16" fillId="4" borderId="2" applyNumberFormat="0" applyProtection="0">
      <alignment vertical="center"/>
    </xf>
    <xf numFmtId="0" fontId="10" fillId="0" borderId="0" applyFill="0" applyBorder="0" applyProtection="0">
      <alignment vertical="center"/>
    </xf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5" borderId="0" applyBorder="0" applyProtection="0">
      <alignment horizontal="left" vertical="top" wrapText="1" indent="1"/>
    </xf>
    <xf numFmtId="178" fontId="5" fillId="0" borderId="0">
      <alignment horizontal="left" indent="1"/>
    </xf>
    <xf numFmtId="0" fontId="6" fillId="5" borderId="0" applyNumberFormat="0" applyFont="0" applyBorder="0" applyAlignment="0">
      <alignment horizontal="left" vertical="center" indent="1"/>
    </xf>
    <xf numFmtId="0" fontId="4" fillId="0" borderId="0">
      <alignment horizontal="left" indent="1"/>
    </xf>
    <xf numFmtId="0" fontId="11" fillId="0" borderId="0" applyFill="0" applyProtection="0"/>
    <xf numFmtId="0" fontId="9" fillId="0" borderId="0" applyFill="0" applyProtection="0"/>
    <xf numFmtId="0" fontId="7" fillId="10" borderId="0" applyNumberFormat="0" applyBorder="0" applyAlignment="0" applyProtection="0"/>
    <xf numFmtId="0" fontId="8" fillId="11" borderId="0" applyNumberFormat="0" applyBorder="0" applyAlignment="0" applyProtection="0"/>
    <xf numFmtId="0" fontId="22" fillId="12" borderId="0" applyNumberFormat="0" applyBorder="0" applyAlignment="0" applyProtection="0"/>
    <xf numFmtId="0" fontId="20" fillId="13" borderId="32" applyNumberFormat="0" applyAlignment="0" applyProtection="0"/>
    <xf numFmtId="0" fontId="21" fillId="14" borderId="33" applyNumberFormat="0" applyAlignment="0" applyProtection="0"/>
    <xf numFmtId="0" fontId="19" fillId="14" borderId="32" applyNumberFormat="0" applyAlignment="0" applyProtection="0"/>
    <xf numFmtId="0" fontId="23" fillId="0" borderId="34" applyNumberFormat="0" applyFill="0" applyAlignment="0" applyProtection="0"/>
    <xf numFmtId="0" fontId="13" fillId="15" borderId="35" applyNumberFormat="0" applyAlignment="0" applyProtection="0"/>
    <xf numFmtId="0" fontId="18" fillId="0" borderId="0" applyNumberFormat="0" applyFill="0" applyBorder="0" applyAlignment="0" applyProtection="0"/>
    <xf numFmtId="0" fontId="9" fillId="16" borderId="36" applyNumberFormat="0" applyFont="0" applyAlignment="0" applyProtection="0"/>
    <xf numFmtId="0" fontId="17" fillId="0" borderId="0" applyNumberFormat="0" applyFill="0" applyBorder="0" applyAlignment="0" applyProtection="0"/>
    <xf numFmtId="0" fontId="14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1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1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1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59">
    <xf numFmtId="0" fontId="0" fillId="0" borderId="0" xfId="0">
      <alignment vertical="top"/>
    </xf>
    <xf numFmtId="0" fontId="25" fillId="0" borderId="0" xfId="0" applyFont="1">
      <alignment vertical="top"/>
    </xf>
    <xf numFmtId="0" fontId="25" fillId="0" borderId="0" xfId="2" applyFont="1" applyFill="1" applyBorder="1" applyAlignment="1">
      <alignment vertical="center"/>
    </xf>
    <xf numFmtId="0" fontId="27" fillId="0" borderId="0" xfId="5" applyFont="1" applyFill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9" fillId="6" borderId="4" xfId="2" applyFont="1" applyFill="1" applyBorder="1" applyAlignment="1">
      <alignment horizontal="center" vertical="center"/>
    </xf>
    <xf numFmtId="0" fontId="29" fillId="6" borderId="5" xfId="2" applyFont="1" applyFill="1" applyBorder="1" applyAlignment="1">
      <alignment horizontal="center" vertical="center"/>
    </xf>
    <xf numFmtId="0" fontId="29" fillId="6" borderId="6" xfId="2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indent="1"/>
    </xf>
    <xf numFmtId="178" fontId="28" fillId="0" borderId="9" xfId="12" applyFont="1" applyBorder="1" applyAlignment="1">
      <alignment horizontal="right" vertical="center" indent="1"/>
    </xf>
    <xf numFmtId="178" fontId="28" fillId="0" borderId="11" xfId="12" applyFont="1" applyBorder="1" applyAlignment="1">
      <alignment horizontal="right" vertical="center" indent="1"/>
    </xf>
    <xf numFmtId="0" fontId="30" fillId="0" borderId="0" xfId="0" applyFont="1" applyAlignment="1">
      <alignment horizontal="left" vertical="top" wrapText="1" indent="1"/>
    </xf>
    <xf numFmtId="0" fontId="30" fillId="0" borderId="10" xfId="0" applyFont="1" applyBorder="1" applyAlignment="1">
      <alignment horizontal="left" vertical="top" wrapText="1" indent="1"/>
    </xf>
    <xf numFmtId="178" fontId="28" fillId="0" borderId="9" xfId="13" applyNumberFormat="1" applyFont="1" applyFill="1" applyBorder="1" applyAlignment="1">
      <alignment horizontal="right" vertical="center" wrapText="1" indent="1"/>
    </xf>
    <xf numFmtId="0" fontId="30" fillId="0" borderId="10" xfId="13" applyFont="1" applyFill="1" applyBorder="1" applyAlignment="1">
      <alignment horizontal="left" vertical="top" wrapText="1" indent="1"/>
    </xf>
    <xf numFmtId="0" fontId="29" fillId="7" borderId="4" xfId="2" applyFont="1" applyFill="1" applyBorder="1" applyAlignment="1">
      <alignment horizontal="center" vertical="center"/>
    </xf>
    <xf numFmtId="0" fontId="29" fillId="7" borderId="5" xfId="2" applyFont="1" applyFill="1" applyBorder="1" applyAlignment="1">
      <alignment horizontal="center" vertical="center"/>
    </xf>
    <xf numFmtId="0" fontId="29" fillId="7" borderId="6" xfId="2" applyFont="1" applyFill="1" applyBorder="1" applyAlignment="1">
      <alignment horizontal="center" vertical="center"/>
    </xf>
    <xf numFmtId="178" fontId="28" fillId="0" borderId="26" xfId="12" applyFont="1" applyBorder="1" applyAlignment="1">
      <alignment horizontal="right" vertical="center" indent="1"/>
    </xf>
    <xf numFmtId="0" fontId="30" fillId="0" borderId="27" xfId="0" applyFont="1" applyBorder="1" applyAlignment="1">
      <alignment horizontal="left" vertical="top" wrapText="1" indent="1"/>
    </xf>
    <xf numFmtId="178" fontId="28" fillId="0" borderId="26" xfId="13" applyNumberFormat="1" applyFont="1" applyFill="1" applyBorder="1" applyAlignment="1">
      <alignment horizontal="right" vertical="center" wrapText="1" indent="1"/>
    </xf>
    <xf numFmtId="0" fontId="30" fillId="0" borderId="27" xfId="13" applyFont="1" applyFill="1" applyBorder="1" applyAlignment="1">
      <alignment horizontal="left" vertical="top" wrapText="1" indent="1"/>
    </xf>
    <xf numFmtId="0" fontId="29" fillId="9" borderId="4" xfId="2" applyFont="1" applyFill="1" applyBorder="1" applyAlignment="1">
      <alignment horizontal="center" vertical="center"/>
    </xf>
    <xf numFmtId="0" fontId="29" fillId="9" borderId="5" xfId="2" applyFont="1" applyFill="1" applyBorder="1" applyAlignment="1">
      <alignment horizontal="center" vertical="center"/>
    </xf>
    <xf numFmtId="0" fontId="29" fillId="9" borderId="6" xfId="2" applyFont="1" applyFill="1" applyBorder="1" applyAlignment="1">
      <alignment horizontal="center" vertical="center"/>
    </xf>
    <xf numFmtId="178" fontId="28" fillId="0" borderId="20" xfId="12" applyFont="1" applyBorder="1" applyAlignment="1">
      <alignment horizontal="right" vertical="center" indent="1"/>
    </xf>
    <xf numFmtId="0" fontId="30" fillId="0" borderId="21" xfId="0" applyFont="1" applyBorder="1" applyAlignment="1">
      <alignment horizontal="left" vertical="top" wrapText="1" indent="1"/>
    </xf>
    <xf numFmtId="178" fontId="28" fillId="0" borderId="20" xfId="13" applyNumberFormat="1" applyFont="1" applyFill="1" applyBorder="1" applyAlignment="1">
      <alignment horizontal="right" vertical="center" wrapText="1" indent="1"/>
    </xf>
    <xf numFmtId="0" fontId="30" fillId="0" borderId="21" xfId="13" applyFont="1" applyFill="1" applyBorder="1" applyAlignment="1">
      <alignment horizontal="left" vertical="top" wrapText="1" indent="1"/>
    </xf>
    <xf numFmtId="0" fontId="29" fillId="8" borderId="4" xfId="2" applyFont="1" applyFill="1" applyBorder="1" applyAlignment="1">
      <alignment horizontal="center" vertical="center"/>
    </xf>
    <xf numFmtId="0" fontId="29" fillId="8" borderId="5" xfId="2" applyFont="1" applyFill="1" applyBorder="1" applyAlignment="1">
      <alignment horizontal="center" vertical="center"/>
    </xf>
    <xf numFmtId="0" fontId="29" fillId="8" borderId="6" xfId="2" applyFont="1" applyFill="1" applyBorder="1" applyAlignment="1">
      <alignment horizontal="center" vertical="center"/>
    </xf>
    <xf numFmtId="178" fontId="28" fillId="0" borderId="14" xfId="12" applyFont="1" applyBorder="1" applyAlignment="1">
      <alignment horizontal="right" vertical="center" indent="1"/>
    </xf>
    <xf numFmtId="0" fontId="30" fillId="0" borderId="15" xfId="0" applyFont="1" applyBorder="1" applyAlignment="1">
      <alignment horizontal="left" vertical="top" wrapText="1" indent="1"/>
    </xf>
    <xf numFmtId="178" fontId="28" fillId="0" borderId="14" xfId="13" applyNumberFormat="1" applyFont="1" applyFill="1" applyBorder="1" applyAlignment="1">
      <alignment horizontal="right" vertical="center" wrapText="1" indent="1"/>
    </xf>
    <xf numFmtId="0" fontId="30" fillId="0" borderId="15" xfId="13" applyFont="1" applyFill="1" applyBorder="1" applyAlignment="1">
      <alignment horizontal="left" vertical="top" wrapText="1" indent="1"/>
    </xf>
    <xf numFmtId="0" fontId="25" fillId="0" borderId="8" xfId="16" applyFont="1" applyFill="1" applyBorder="1" applyAlignment="1">
      <alignment horizontal="center" vertical="center"/>
    </xf>
    <xf numFmtId="0" fontId="25" fillId="0" borderId="8" xfId="14" applyFont="1" applyBorder="1" applyAlignment="1">
      <alignment horizontal="center" vertical="center"/>
    </xf>
    <xf numFmtId="0" fontId="26" fillId="0" borderId="0" xfId="5" applyFont="1" applyFill="1" applyBorder="1">
      <alignment vertical="center"/>
    </xf>
    <xf numFmtId="0" fontId="25" fillId="0" borderId="13" xfId="11" applyFont="1" applyFill="1" applyBorder="1" applyAlignment="1">
      <alignment horizontal="left" vertical="center" wrapText="1" indent="1"/>
    </xf>
    <xf numFmtId="0" fontId="25" fillId="0" borderId="11" xfId="11" applyFont="1" applyFill="1" applyBorder="1" applyAlignment="1">
      <alignment horizontal="left" vertical="center" wrapText="1" indent="1"/>
    </xf>
    <xf numFmtId="0" fontId="30" fillId="0" borderId="7" xfId="11" applyFont="1" applyFill="1" applyBorder="1">
      <alignment horizontal="left" vertical="top" wrapText="1" indent="1"/>
    </xf>
    <xf numFmtId="0" fontId="30" fillId="0" borderId="12" xfId="11" applyFont="1" applyFill="1" applyBorder="1">
      <alignment horizontal="left" vertical="top" wrapText="1" indent="1"/>
    </xf>
    <xf numFmtId="0" fontId="29" fillId="6" borderId="0" xfId="15" applyFont="1" applyFill="1" applyAlignment="1">
      <alignment horizontal="center" vertical="center"/>
    </xf>
    <xf numFmtId="0" fontId="33" fillId="0" borderId="0" xfId="5" applyFont="1" applyFill="1" applyBorder="1">
      <alignment vertical="center"/>
    </xf>
    <xf numFmtId="0" fontId="25" fillId="0" borderId="18" xfId="11" applyFont="1" applyFill="1" applyBorder="1" applyAlignment="1">
      <alignment horizontal="left" vertical="center" wrapText="1" indent="1"/>
    </xf>
    <xf numFmtId="0" fontId="25" fillId="0" borderId="19" xfId="11" applyFont="1" applyFill="1" applyBorder="1" applyAlignment="1">
      <alignment horizontal="left" vertical="center" wrapText="1" indent="1"/>
    </xf>
    <xf numFmtId="0" fontId="30" fillId="0" borderId="16" xfId="11" applyFont="1" applyFill="1" applyBorder="1">
      <alignment horizontal="left" vertical="top" wrapText="1" indent="1"/>
    </xf>
    <xf numFmtId="0" fontId="30" fillId="0" borderId="17" xfId="11" applyFont="1" applyFill="1" applyBorder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5" fillId="0" borderId="24" xfId="11" applyFont="1" applyFill="1" applyBorder="1" applyAlignment="1">
      <alignment horizontal="left" vertical="center" wrapText="1" indent="1"/>
    </xf>
    <xf numFmtId="0" fontId="25" fillId="0" borderId="25" xfId="11" applyFont="1" applyFill="1" applyBorder="1" applyAlignment="1">
      <alignment horizontal="left" vertical="center" wrapText="1" indent="1"/>
    </xf>
    <xf numFmtId="0" fontId="30" fillId="0" borderId="22" xfId="11" applyFont="1" applyFill="1" applyBorder="1">
      <alignment horizontal="left" vertical="top" wrapText="1" indent="1"/>
    </xf>
    <xf numFmtId="0" fontId="30" fillId="0" borderId="23" xfId="11" applyFont="1" applyFill="1" applyBorder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5" fillId="0" borderId="30" xfId="11" applyFont="1" applyFill="1" applyBorder="1" applyAlignment="1">
      <alignment horizontal="left" vertical="center" wrapText="1" indent="1"/>
    </xf>
    <xf numFmtId="0" fontId="25" fillId="0" borderId="31" xfId="11" applyFont="1" applyFill="1" applyBorder="1" applyAlignment="1">
      <alignment horizontal="left" vertical="center" wrapText="1" indent="1"/>
    </xf>
    <xf numFmtId="0" fontId="30" fillId="0" borderId="28" xfId="11" applyFont="1" applyFill="1" applyBorder="1">
      <alignment horizontal="left" vertical="top" wrapText="1" indent="1"/>
    </xf>
    <xf numFmtId="0" fontId="30" fillId="0" borderId="29" xfId="11" applyFont="1" applyFill="1" applyBorder="1">
      <alignment horizontal="left" vertical="top" wrapText="1" indent="1"/>
    </xf>
  </cellXfs>
  <cellStyles count="50">
    <cellStyle name="20% - 강조색1" xfId="29" builtinId="30" customBuiltin="1"/>
    <cellStyle name="20% - 강조색2" xfId="32" builtinId="34" customBuiltin="1"/>
    <cellStyle name="20% - 강조색3" xfId="36" builtinId="38" customBuiltin="1"/>
    <cellStyle name="20% - 강조색4" xfId="40" builtinId="42" customBuiltin="1"/>
    <cellStyle name="20% - 강조색5" xfId="43" builtinId="46" customBuiltin="1"/>
    <cellStyle name="20% - 강조색6" xfId="47" builtinId="50" customBuiltin="1"/>
    <cellStyle name="40% - 강조색1" xfId="1" builtinId="31" customBuiltin="1"/>
    <cellStyle name="40% - 강조색2" xfId="33" builtinId="35" customBuiltin="1"/>
    <cellStyle name="40% - 강조색3" xfId="37" builtinId="39" customBuiltin="1"/>
    <cellStyle name="40% - 강조색4" xfId="41" builtinId="43" customBuiltin="1"/>
    <cellStyle name="40% - 강조색5" xfId="44" builtinId="47" customBuiltin="1"/>
    <cellStyle name="40% - 강조색6" xfId="48" builtinId="51" customBuiltin="1"/>
    <cellStyle name="60% - 강조색1" xfId="30" builtinId="32" customBuiltin="1"/>
    <cellStyle name="60% - 강조색2" xfId="34" builtinId="36" customBuiltin="1"/>
    <cellStyle name="60% - 강조색3" xfId="38" builtinId="40" customBuiltin="1"/>
    <cellStyle name="60% - 강조색4" xfId="42" builtinId="44" customBuiltin="1"/>
    <cellStyle name="60% - 강조색5" xfId="45" builtinId="48" customBuiltin="1"/>
    <cellStyle name="60% - 강조색6" xfId="49" builtinId="52" customBuiltin="1"/>
    <cellStyle name="강조색1" xfId="3" builtinId="29" customBuiltin="1"/>
    <cellStyle name="강조색2" xfId="31" builtinId="33" customBuiltin="1"/>
    <cellStyle name="강조색3" xfId="35" builtinId="37" customBuiltin="1"/>
    <cellStyle name="강조색4" xfId="39" builtinId="41" customBuiltin="1"/>
    <cellStyle name="강조색5" xfId="4" builtinId="45" customBuiltin="1"/>
    <cellStyle name="강조색6" xfId="46" builtinId="49" customBuiltin="1"/>
    <cellStyle name="경고문" xfId="25" builtinId="11" customBuiltin="1"/>
    <cellStyle name="계산" xfId="22" builtinId="22" customBuiltin="1"/>
    <cellStyle name="나쁨" xfId="18" builtinId="27" customBuiltin="1"/>
    <cellStyle name="메모" xfId="26" builtinId="10" customBuiltin="1"/>
    <cellStyle name="백분율" xfId="10" builtinId="5" customBuiltin="1"/>
    <cellStyle name="보통" xfId="19" builtinId="28" customBuiltin="1"/>
    <cellStyle name="설명 텍스트" xfId="27" builtinId="53" customBuiltin="1"/>
    <cellStyle name="설정 항목" xfId="14" xr:uid="{00000000-0005-0000-0000-00000F000000}"/>
    <cellStyle name="셀 확인" xfId="24" builtinId="23" customBuiltin="1"/>
    <cellStyle name="쉼표" xfId="6" builtinId="3" customBuiltin="1"/>
    <cellStyle name="쉼표 [0]" xfId="7" builtinId="6" customBuiltin="1"/>
    <cellStyle name="연결된 셀" xfId="23" builtinId="24" customBuiltin="1"/>
    <cellStyle name="요약" xfId="28" builtinId="25" customBuiltin="1"/>
    <cellStyle name="요일" xfId="12" xr:uid="{00000000-0005-0000-0000-000008000000}"/>
    <cellStyle name="입력" xfId="20" builtinId="20" customBuiltin="1"/>
    <cellStyle name="제목" xfId="5" builtinId="15" customBuiltin="1"/>
    <cellStyle name="제목 1" xfId="2" builtinId="16" customBuiltin="1"/>
    <cellStyle name="제목 2" xfId="15" builtinId="17" customBuiltin="1"/>
    <cellStyle name="제목 3" xfId="16" builtinId="18" customBuiltin="1"/>
    <cellStyle name="제목 4" xfId="11" builtinId="19" customBuiltin="1"/>
    <cellStyle name="좋음" xfId="17" builtinId="26" customBuiltin="1"/>
    <cellStyle name="줄무늬" xfId="13" xr:uid="{00000000-0005-0000-0000-000003000000}"/>
    <cellStyle name="출력" xfId="21" builtinId="21" customBuiltin="1"/>
    <cellStyle name="통화" xfId="8" builtinId="4" customBuiltin="1"/>
    <cellStyle name="통화 [0]" xfId="9" builtinId="7" customBuiltin="1"/>
    <cellStyle name="표준" xfId="0" builtinId="0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그림 2" descr="머리글 겨울&#10;&#10;Word의 사진 콜라주 : 겨울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1</xdr:row>
      <xdr:rowOff>0</xdr:rowOff>
    </xdr:from>
    <xdr:to>
      <xdr:col>7</xdr:col>
      <xdr:colOff>1264517</xdr:colOff>
      <xdr:row>1</xdr:row>
      <xdr:rowOff>1143000</xdr:rowOff>
    </xdr:to>
    <xdr:pic>
      <xdr:nvPicPr>
        <xdr:cNvPr id="3" name="그림 2" descr="머리글 가을&#10;&#10;Word의 사진 콜라주 : 가을">
          <a:extLst>
            <a:ext uri="{FF2B5EF4-FFF2-40B4-BE49-F238E27FC236}">
              <a16:creationId xmlns:a16="http://schemas.microsoft.com/office/drawing/2014/main" id="{13B775D0-9882-4366-8468-687B0F87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29100" y="114300"/>
          <a:ext cx="476019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1</xdr:row>
      <xdr:rowOff>0</xdr:rowOff>
    </xdr:from>
    <xdr:to>
      <xdr:col>7</xdr:col>
      <xdr:colOff>1264517</xdr:colOff>
      <xdr:row>1</xdr:row>
      <xdr:rowOff>1143000</xdr:rowOff>
    </xdr:to>
    <xdr:pic>
      <xdr:nvPicPr>
        <xdr:cNvPr id="3" name="그림 2" descr="머리글 가을&#10;&#10;Word의 사진 콜라주 : 가을">
          <a:extLst>
            <a:ext uri="{FF2B5EF4-FFF2-40B4-BE49-F238E27FC236}">
              <a16:creationId xmlns:a16="http://schemas.microsoft.com/office/drawing/2014/main" id="{8FBE6BDE-9014-471C-9C3E-473507D4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29100" y="114300"/>
          <a:ext cx="476019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1</xdr:row>
      <xdr:rowOff>0</xdr:rowOff>
    </xdr:from>
    <xdr:to>
      <xdr:col>7</xdr:col>
      <xdr:colOff>1265531</xdr:colOff>
      <xdr:row>1</xdr:row>
      <xdr:rowOff>1143000</xdr:rowOff>
    </xdr:to>
    <xdr:pic>
      <xdr:nvPicPr>
        <xdr:cNvPr id="4" name="그림 3" descr="머리글 겨울&#10;&#10;Word의 사진 콜라주 : 겨울">
          <a:extLst>
            <a:ext uri="{FF2B5EF4-FFF2-40B4-BE49-F238E27FC236}">
              <a16:creationId xmlns:a16="http://schemas.microsoft.com/office/drawing/2014/main" id="{947CC2CB-2F3C-45B0-8697-E34047309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5800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1</xdr:row>
      <xdr:rowOff>0</xdr:rowOff>
    </xdr:from>
    <xdr:to>
      <xdr:col>7</xdr:col>
      <xdr:colOff>1265531</xdr:colOff>
      <xdr:row>1</xdr:row>
      <xdr:rowOff>1143000</xdr:rowOff>
    </xdr:to>
    <xdr:pic>
      <xdr:nvPicPr>
        <xdr:cNvPr id="4" name="그림 3" descr="머리글 겨울&#10;&#10;Word의 사진 콜라주 : 겨울">
          <a:extLst>
            <a:ext uri="{FF2B5EF4-FFF2-40B4-BE49-F238E27FC236}">
              <a16:creationId xmlns:a16="http://schemas.microsoft.com/office/drawing/2014/main" id="{F255848C-6256-4135-BF62-41AAD2CB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5800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2" name="그림 1" descr="머리글 봄&#10;&#10;Word의 사진 콜라주 : 봄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1</xdr:row>
      <xdr:rowOff>0</xdr:rowOff>
    </xdr:from>
    <xdr:to>
      <xdr:col>8</xdr:col>
      <xdr:colOff>4633</xdr:colOff>
      <xdr:row>1</xdr:row>
      <xdr:rowOff>1143000</xdr:rowOff>
    </xdr:to>
    <xdr:pic>
      <xdr:nvPicPr>
        <xdr:cNvPr id="5" name="그림 4" descr="머리글 봄&#10;&#10;Word의 사진 콜라주 : 봄">
          <a:extLst>
            <a:ext uri="{FF2B5EF4-FFF2-40B4-BE49-F238E27FC236}">
              <a16:creationId xmlns:a16="http://schemas.microsoft.com/office/drawing/2014/main" id="{C7FDFD27-44D1-4762-A87B-794997D9B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91025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1</xdr:row>
      <xdr:rowOff>0</xdr:rowOff>
    </xdr:from>
    <xdr:to>
      <xdr:col>7</xdr:col>
      <xdr:colOff>1261933</xdr:colOff>
      <xdr:row>1</xdr:row>
      <xdr:rowOff>1143000</xdr:rowOff>
    </xdr:to>
    <xdr:pic>
      <xdr:nvPicPr>
        <xdr:cNvPr id="3" name="그림 2" descr="머리글 봄&#10;&#10;Word의 사진 콜라주 : 봄">
          <a:extLst>
            <a:ext uri="{FF2B5EF4-FFF2-40B4-BE49-F238E27FC236}">
              <a16:creationId xmlns:a16="http://schemas.microsoft.com/office/drawing/2014/main" id="{B083011B-C76C-4061-A056-F3AA4FD2C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1500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336074</xdr:colOff>
      <xdr:row>1</xdr:row>
      <xdr:rowOff>9525</xdr:rowOff>
    </xdr:from>
    <xdr:to>
      <xdr:col>8</xdr:col>
      <xdr:colOff>6825</xdr:colOff>
      <xdr:row>1</xdr:row>
      <xdr:rowOff>1152525</xdr:rowOff>
    </xdr:to>
    <xdr:pic>
      <xdr:nvPicPr>
        <xdr:cNvPr id="3" name="그림 2" descr="머리글 여름&#10;&#10;Word의 사진 콜라주 : 여름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60374" y="123825"/>
          <a:ext cx="4738051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1</xdr:row>
      <xdr:rowOff>0</xdr:rowOff>
    </xdr:from>
    <xdr:to>
      <xdr:col>8</xdr:col>
      <xdr:colOff>13651</xdr:colOff>
      <xdr:row>1</xdr:row>
      <xdr:rowOff>1143000</xdr:rowOff>
    </xdr:to>
    <xdr:pic>
      <xdr:nvPicPr>
        <xdr:cNvPr id="5" name="그림 4" descr="머리글 여름&#10;&#10;Word의 사진 콜라주 : 여름">
          <a:extLst>
            <a:ext uri="{FF2B5EF4-FFF2-40B4-BE49-F238E27FC236}">
              <a16:creationId xmlns:a16="http://schemas.microsoft.com/office/drawing/2014/main" id="{3D19159D-BA9D-4784-A74D-8435A6DF0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67200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1</xdr:row>
      <xdr:rowOff>0</xdr:rowOff>
    </xdr:from>
    <xdr:to>
      <xdr:col>8</xdr:col>
      <xdr:colOff>13651</xdr:colOff>
      <xdr:row>1</xdr:row>
      <xdr:rowOff>1143000</xdr:rowOff>
    </xdr:to>
    <xdr:pic>
      <xdr:nvPicPr>
        <xdr:cNvPr id="3" name="그림 2" descr="머리글 여름&#10;&#10;Word의 사진 콜라주 : 여름">
          <a:extLst>
            <a:ext uri="{FF2B5EF4-FFF2-40B4-BE49-F238E27FC236}">
              <a16:creationId xmlns:a16="http://schemas.microsoft.com/office/drawing/2014/main" id="{B562A5D6-BDE6-45E9-B51B-97AF7885F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67200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305954</xdr:colOff>
      <xdr:row>1</xdr:row>
      <xdr:rowOff>0</xdr:rowOff>
    </xdr:from>
    <xdr:to>
      <xdr:col>7</xdr:col>
      <xdr:colOff>1265671</xdr:colOff>
      <xdr:row>1</xdr:row>
      <xdr:rowOff>1143000</xdr:rowOff>
    </xdr:to>
    <xdr:pic>
      <xdr:nvPicPr>
        <xdr:cNvPr id="3" name="그림 2" descr="머리글 가을&#10;&#10;Word의 사진 콜라주 : 가을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30254" y="114300"/>
          <a:ext cx="476019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showRowColHeaders="0" tabSelected="1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>
      <c r="I1" s="1" t="s">
        <v>1</v>
      </c>
    </row>
    <row r="2" spans="2:12" ht="96" customHeight="1">
      <c r="B2" s="38" t="str">
        <f>달력연도&amp;"년"&amp;" 1월"</f>
        <v>2020년 1월</v>
      </c>
      <c r="C2" s="38"/>
      <c r="D2" s="38"/>
      <c r="E2" s="2"/>
      <c r="F2" s="2"/>
      <c r="G2" s="2"/>
      <c r="H2" s="3"/>
    </row>
    <row r="3" spans="2:12" s="4" customFormat="1" ht="24" customHeight="1">
      <c r="B3" s="5" t="str">
        <f>주시작</f>
        <v>일요일</v>
      </c>
      <c r="C3" s="6" t="str">
        <f t="shared" ref="C3:H3" si="0">TEXT(C4,"aaaa")</f>
        <v>월요일</v>
      </c>
      <c r="D3" s="6" t="str">
        <f t="shared" si="0"/>
        <v>화요일</v>
      </c>
      <c r="E3" s="6" t="str">
        <f t="shared" si="0"/>
        <v>수요일</v>
      </c>
      <c r="F3" s="6" t="str">
        <f t="shared" si="0"/>
        <v>목요일</v>
      </c>
      <c r="G3" s="6" t="str">
        <f t="shared" si="0"/>
        <v>금요일</v>
      </c>
      <c r="H3" s="7" t="str">
        <f t="shared" si="0"/>
        <v>토요일</v>
      </c>
      <c r="K3" s="43" t="s">
        <v>2</v>
      </c>
      <c r="L3" s="43"/>
    </row>
    <row r="4" spans="2:12" s="8" customFormat="1" ht="24" customHeight="1">
      <c r="B4" s="9">
        <f t="array" ref="B4:H4">요일및주+DATE(달력연도,1,1)-WEEKDAY(DATE(달력연도,1,1),(주시작="월요일")+1)+1</f>
        <v>43828</v>
      </c>
      <c r="C4" s="9">
        <v>43829</v>
      </c>
      <c r="D4" s="9">
        <v>43830</v>
      </c>
      <c r="E4" s="9">
        <v>43831</v>
      </c>
      <c r="F4" s="9">
        <v>43832</v>
      </c>
      <c r="G4" s="9">
        <v>43833</v>
      </c>
      <c r="H4" s="10">
        <v>43834</v>
      </c>
      <c r="K4" s="36" t="s">
        <v>3</v>
      </c>
      <c r="L4" s="36" t="s">
        <v>4</v>
      </c>
    </row>
    <row r="5" spans="2:12" s="11" customFormat="1" ht="56.1" customHeight="1">
      <c r="B5" s="12"/>
      <c r="C5" s="12"/>
      <c r="D5" s="12"/>
      <c r="E5" s="12"/>
      <c r="F5" s="12"/>
      <c r="G5" s="12"/>
      <c r="H5" s="12"/>
      <c r="K5" s="37">
        <v>2020</v>
      </c>
      <c r="L5" s="37" t="s">
        <v>5</v>
      </c>
    </row>
    <row r="6" spans="2:12" s="8" customFormat="1" ht="24" customHeight="1">
      <c r="B6" s="13">
        <f t="array" ref="B6:H6">요일및주+DATE(달력연도,1,1)-WEEKDAY(DATE(달력연도,1,1),(주시작="월요일")+1)+8</f>
        <v>43835</v>
      </c>
      <c r="C6" s="13">
        <v>43836</v>
      </c>
      <c r="D6" s="13">
        <v>43837</v>
      </c>
      <c r="E6" s="13">
        <v>43838</v>
      </c>
      <c r="F6" s="13">
        <v>43839</v>
      </c>
      <c r="G6" s="13">
        <v>43840</v>
      </c>
      <c r="H6" s="13">
        <v>43841</v>
      </c>
    </row>
    <row r="7" spans="2:12" s="11" customFormat="1" ht="56.1" customHeight="1">
      <c r="B7" s="14"/>
      <c r="C7" s="14"/>
      <c r="D7" s="14"/>
      <c r="E7" s="14"/>
      <c r="F7" s="14"/>
      <c r="G7" s="14"/>
      <c r="H7" s="14"/>
    </row>
    <row r="8" spans="2:12" s="8" customFormat="1" ht="24" customHeight="1">
      <c r="B8" s="9">
        <f t="array" ref="B8:H8">요일및주+DATE(달력연도,1,1)-WEEKDAY(DATE(달력연도,1,1),(주시작="월요일")+1)+15</f>
        <v>43842</v>
      </c>
      <c r="C8" s="9">
        <v>43843</v>
      </c>
      <c r="D8" s="9">
        <v>43844</v>
      </c>
      <c r="E8" s="9">
        <v>43845</v>
      </c>
      <c r="F8" s="9">
        <v>43846</v>
      </c>
      <c r="G8" s="9">
        <v>43847</v>
      </c>
      <c r="H8" s="9">
        <v>43848</v>
      </c>
    </row>
    <row r="9" spans="2:12" s="11" customFormat="1" ht="56.1" customHeight="1">
      <c r="B9" s="12"/>
      <c r="C9" s="12"/>
      <c r="D9" s="12"/>
      <c r="E9" s="12"/>
      <c r="F9" s="12"/>
      <c r="G9" s="12"/>
      <c r="H9" s="12"/>
    </row>
    <row r="10" spans="2:12" s="8" customFormat="1" ht="24" customHeight="1">
      <c r="B10" s="13">
        <f t="array" ref="B10:H10">요일및주+DATE(달력연도,1,1)-WEEKDAY(DATE(달력연도,1,1),(주시작="월요일")+1)+22</f>
        <v>43849</v>
      </c>
      <c r="C10" s="13">
        <v>43850</v>
      </c>
      <c r="D10" s="13">
        <v>43851</v>
      </c>
      <c r="E10" s="13">
        <v>43852</v>
      </c>
      <c r="F10" s="13">
        <v>43853</v>
      </c>
      <c r="G10" s="13">
        <v>43854</v>
      </c>
      <c r="H10" s="13">
        <v>43855</v>
      </c>
    </row>
    <row r="11" spans="2:12" s="11" customFormat="1" ht="56.1" customHeight="1">
      <c r="B11" s="14"/>
      <c r="C11" s="14"/>
      <c r="D11" s="14"/>
      <c r="E11" s="14"/>
      <c r="F11" s="14"/>
      <c r="G11" s="14"/>
      <c r="H11" s="14"/>
    </row>
    <row r="12" spans="2:12" s="8" customFormat="1" ht="24" customHeight="1">
      <c r="B12" s="9">
        <f t="array" ref="B12:H12">요일및주+DATE(달력연도,1,1)-WEEKDAY(DATE(달력연도,1,1),(주시작="월요일")+1)+29</f>
        <v>43856</v>
      </c>
      <c r="C12" s="9">
        <v>43857</v>
      </c>
      <c r="D12" s="9">
        <v>43858</v>
      </c>
      <c r="E12" s="9">
        <v>43859</v>
      </c>
      <c r="F12" s="9">
        <v>43860</v>
      </c>
      <c r="G12" s="9">
        <v>43861</v>
      </c>
      <c r="H12" s="9">
        <v>43862</v>
      </c>
    </row>
    <row r="13" spans="2:12" s="11" customFormat="1" ht="56.1" customHeight="1">
      <c r="B13" s="12"/>
      <c r="C13" s="12"/>
      <c r="D13" s="12"/>
      <c r="E13" s="12"/>
      <c r="F13" s="12"/>
      <c r="G13" s="12"/>
      <c r="H13" s="12"/>
    </row>
    <row r="14" spans="2:12" s="8" customFormat="1" ht="24" customHeight="1">
      <c r="B14" s="13">
        <f t="array" ref="B14:C14">요일및주+DATE(달력연도,1,1)-WEEKDAY(DATE(달력연도,1,1),(주시작="월요일")+1)+36</f>
        <v>43863</v>
      </c>
      <c r="C14" s="13">
        <v>43864</v>
      </c>
      <c r="D14" s="39" t="s">
        <v>0</v>
      </c>
      <c r="E14" s="39"/>
      <c r="F14" s="39"/>
      <c r="G14" s="39"/>
      <c r="H14" s="40"/>
    </row>
    <row r="15" spans="2:12" s="11" customFormat="1" ht="56.1" customHeight="1">
      <c r="B15" s="14"/>
      <c r="C15" s="14"/>
      <c r="D15" s="41"/>
      <c r="E15" s="41"/>
      <c r="F15" s="41"/>
      <c r="G15" s="41"/>
      <c r="H15" s="42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목록에서 요일을 선택합니다. 취소를 선택한 다음 Alt+아래쪽 화살표를 눌러 드롭다운 목록에서 요일을 선택합니다." prompt="이 셀에서 주 시작 요일을 선택합니다. Alt+아래쪽 화살표를 눌러 드롭다운 목록을 연 다음, 아래쪽 화살표 키를 누르고 Enter 키를 눌러 항목을 선택합니다." sqref="L5" xr:uid="{00000000-0002-0000-0000-000000000000}">
      <formula1>"일요일, 월요일"</formula1>
    </dataValidation>
    <dataValidation allowBlank="1" showInputMessage="1" showErrorMessage="1" prompt="이 통합 문서에서 사용자 지정 1개월 달력을 만듭니다. 이 1월 워크시트를 사용하여 모든 달에 대한 연도와 주 시작 요일을 사용자 지정합니다. 각 달은 별도의 워크시트에 있습니다." sqref="A1" xr:uid="{00000000-0002-0000-0000-000001000000}"/>
    <dataValidation allowBlank="1" showInputMessage="1" showErrorMessage="1" prompt="아래 셀에 연도를 입력합니다." sqref="K4" xr:uid="{00000000-0002-0000-0000-000002000000}"/>
    <dataValidation allowBlank="1" showInputMessage="1" showErrorMessage="1" prompt="아래 셀에서 주 시작 요일을 선택합니다." sqref="L4" xr:uid="{00000000-0002-0000-0000-000003000000}"/>
    <dataValidation allowBlank="1" showInputMessage="1" showErrorMessage="1" prompt="이 셀에 연도를 입력합니다." sqref="K5" xr:uid="{00000000-0002-0000-0000-000004000000}"/>
    <dataValidation allowBlank="1" showInputMessage="1" showErrorMessage="1" prompt="이 행에는 이 달력의 요일 이름이 표시됩니다. 이 셀에는 주의 시작 요일이 표시됩니다. 시작 요일을 변경하려면 워크시트의 셀 L5에 새 요일을 입력하세요." sqref="B3" xr:uid="{00000000-0002-0000-0000-000005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000-000006000000}"/>
    <dataValidation allowBlank="1" showInputMessage="1" showErrorMessage="1" prompt="이 셀의 연도는 K5 셀에 입력한 연도에 따라 자동으로 업데이트됩니다. 아래 달력에는 이전 달과 다음 달의 날짜가 연한 글꼴 음영으로 표시됩니다." sqref="B2:D2" xr:uid="{00000000-0002-0000-0000-000007000000}"/>
    <dataValidation allowBlank="1" showInputMessage="1" showErrorMessage="1" prompt="자동으로 결정된 평일입니다." sqref="C3:H3" xr:uid="{00000000-0002-0000-0000-000008000000}"/>
    <dataValidation allowBlank="1" showInputMessage="1" showErrorMessage="1" prompt="이 행과 7, 9, 11, 13, 15 행은 위의 셀에 있는 날짜와 관련된 일별 메모를 입력하는 셀입니다." sqref="B5" xr:uid="{00000000-0002-0000-0000-000009000000}"/>
    <dataValidation allowBlank="1" showInputMessage="1" prompt="이 셀에 월별 메모를 입력합니다." sqref="D15:H15" xr:uid="{00000000-0002-0000-0000-00000A000000}"/>
    <dataValidation allowBlank="1" showInputMessage="1" prompt="아래 셀에 월별 메모를 입력합니다." sqref="D14:H14" xr:uid="{00000000-0002-0000-0000-00000B000000}"/>
    <dataValidation allowBlank="1" showInputMessage="1" showErrorMessage="1" prompt="연도를 입력하고 아래 셀에서 달력 시작 요일을 선택합니다. 이 일정 설정 셀은 인쇄되지 않습니다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4" t="str">
        <f>달력연도&amp;"년"&amp;" 10월"</f>
        <v>2020년 10월</v>
      </c>
      <c r="C2" s="54"/>
      <c r="D2" s="54"/>
      <c r="E2" s="2"/>
      <c r="F2" s="2"/>
      <c r="G2" s="2"/>
      <c r="H2" s="3"/>
    </row>
    <row r="3" spans="2:9" s="4" customFormat="1" ht="24" customHeight="1">
      <c r="B3" s="15" t="str">
        <f>주시작</f>
        <v>일요일</v>
      </c>
      <c r="C3" s="16" t="str">
        <f t="shared" ref="C3:H3" si="0">TEXT(C4,"aaaa")</f>
        <v>월요일</v>
      </c>
      <c r="D3" s="16" t="str">
        <f t="shared" si="0"/>
        <v>화요일</v>
      </c>
      <c r="E3" s="16" t="str">
        <f t="shared" si="0"/>
        <v>수요일</v>
      </c>
      <c r="F3" s="16" t="str">
        <f t="shared" si="0"/>
        <v>목요일</v>
      </c>
      <c r="G3" s="16" t="str">
        <f t="shared" si="0"/>
        <v>금요일</v>
      </c>
      <c r="H3" s="17" t="str">
        <f t="shared" si="0"/>
        <v>토요일</v>
      </c>
    </row>
    <row r="4" spans="2:9" s="8" customFormat="1" ht="24" customHeight="1">
      <c r="B4" s="18">
        <f t="array" ref="B4:H4">요일및주+DATE(달력연도,10,1)-WEEKDAY(DATE(달력연도,10,1),(주시작="월요일")+1)+1</f>
        <v>44101</v>
      </c>
      <c r="C4" s="18">
        <v>44102</v>
      </c>
      <c r="D4" s="18">
        <v>44103</v>
      </c>
      <c r="E4" s="18">
        <v>44104</v>
      </c>
      <c r="F4" s="18">
        <v>44105</v>
      </c>
      <c r="G4" s="18">
        <v>44106</v>
      </c>
      <c r="H4" s="18">
        <v>44107</v>
      </c>
    </row>
    <row r="5" spans="2:9" s="11" customFormat="1" ht="56.1" customHeight="1">
      <c r="B5" s="19"/>
      <c r="C5" s="19"/>
      <c r="D5" s="19"/>
      <c r="E5" s="19"/>
      <c r="F5" s="19"/>
      <c r="G5" s="19"/>
      <c r="H5" s="19"/>
    </row>
    <row r="6" spans="2:9" s="8" customFormat="1" ht="24" customHeight="1">
      <c r="B6" s="20">
        <f t="array" ref="B6:H6">요일및주+DATE(달력연도,10,1)-WEEKDAY(DATE(달력연도,10,1),(주시작="월요일")+1)+8</f>
        <v>44108</v>
      </c>
      <c r="C6" s="20">
        <v>44109</v>
      </c>
      <c r="D6" s="20">
        <v>44110</v>
      </c>
      <c r="E6" s="20">
        <v>44111</v>
      </c>
      <c r="F6" s="20">
        <v>44112</v>
      </c>
      <c r="G6" s="20">
        <v>44113</v>
      </c>
      <c r="H6" s="20">
        <v>44114</v>
      </c>
    </row>
    <row r="7" spans="2:9" s="11" customFormat="1" ht="56.1" customHeight="1">
      <c r="B7" s="21"/>
      <c r="C7" s="21"/>
      <c r="D7" s="21"/>
      <c r="E7" s="21"/>
      <c r="F7" s="21"/>
      <c r="G7" s="21"/>
      <c r="H7" s="21"/>
    </row>
    <row r="8" spans="2:9" s="8" customFormat="1" ht="24" customHeight="1">
      <c r="B8" s="18">
        <f t="array" ref="B8:H8">요일및주+DATE(달력연도,10,1)-WEEKDAY(DATE(달력연도,10,1),(주시작="월요일")+1)+15</f>
        <v>44115</v>
      </c>
      <c r="C8" s="18">
        <v>44116</v>
      </c>
      <c r="D8" s="18">
        <v>44117</v>
      </c>
      <c r="E8" s="18">
        <v>44118</v>
      </c>
      <c r="F8" s="18">
        <v>44119</v>
      </c>
      <c r="G8" s="18">
        <v>44120</v>
      </c>
      <c r="H8" s="18">
        <v>44121</v>
      </c>
    </row>
    <row r="9" spans="2:9" s="11" customFormat="1" ht="56.1" customHeight="1">
      <c r="B9" s="19"/>
      <c r="C9" s="19"/>
      <c r="D9" s="19"/>
      <c r="E9" s="19"/>
      <c r="F9" s="19"/>
      <c r="G9" s="19"/>
      <c r="H9" s="19"/>
    </row>
    <row r="10" spans="2:9" s="8" customFormat="1" ht="24" customHeight="1">
      <c r="B10" s="20">
        <f t="array" ref="B10:H10">요일및주+DATE(달력연도,10,1)-WEEKDAY(DATE(달력연도,10,1),(주시작="월요일")+1)+22</f>
        <v>44122</v>
      </c>
      <c r="C10" s="20">
        <v>44123</v>
      </c>
      <c r="D10" s="20">
        <v>44124</v>
      </c>
      <c r="E10" s="20">
        <v>44125</v>
      </c>
      <c r="F10" s="20">
        <v>44126</v>
      </c>
      <c r="G10" s="20">
        <v>44127</v>
      </c>
      <c r="H10" s="20">
        <v>44128</v>
      </c>
    </row>
    <row r="11" spans="2:9" s="11" customFormat="1" ht="56.1" customHeight="1">
      <c r="B11" s="21"/>
      <c r="C11" s="21"/>
      <c r="D11" s="21"/>
      <c r="E11" s="21"/>
      <c r="F11" s="21"/>
      <c r="G11" s="21"/>
      <c r="H11" s="21"/>
    </row>
    <row r="12" spans="2:9" s="8" customFormat="1" ht="24" customHeight="1">
      <c r="B12" s="18">
        <f t="array" ref="B12:H12">요일및주+DATE(달력연도,10,1)-WEEKDAY(DATE(달력연도,10,1),(주시작="월요일")+1)+29</f>
        <v>44129</v>
      </c>
      <c r="C12" s="18">
        <v>44130</v>
      </c>
      <c r="D12" s="18">
        <v>44131</v>
      </c>
      <c r="E12" s="18">
        <v>44132</v>
      </c>
      <c r="F12" s="18">
        <v>44133</v>
      </c>
      <c r="G12" s="18">
        <v>44134</v>
      </c>
      <c r="H12" s="18">
        <v>44135</v>
      </c>
    </row>
    <row r="13" spans="2:9" s="11" customFormat="1" ht="56.1" customHeight="1">
      <c r="B13" s="19"/>
      <c r="C13" s="19"/>
      <c r="D13" s="19"/>
      <c r="E13" s="19"/>
      <c r="F13" s="19"/>
      <c r="G13" s="19"/>
      <c r="H13" s="19"/>
    </row>
    <row r="14" spans="2:9" s="8" customFormat="1" ht="24" customHeight="1">
      <c r="B14" s="20">
        <f t="array" ref="B14:C14">요일및주+DATE(달력연도,10,1)-WEEKDAY(DATE(달력연도,10,1),(주시작="월요일")+1)+36</f>
        <v>44136</v>
      </c>
      <c r="C14" s="20">
        <v>44137</v>
      </c>
      <c r="D14" s="55" t="s">
        <v>0</v>
      </c>
      <c r="E14" s="55"/>
      <c r="F14" s="55"/>
      <c r="G14" s="55"/>
      <c r="H14" s="56"/>
    </row>
    <row r="15" spans="2:9" s="11" customFormat="1" ht="56.1" customHeight="1">
      <c r="B15" s="21"/>
      <c r="C15" s="21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900-000000000000}"/>
    <dataValidation allowBlank="1" showInputMessage="1" showErrorMessage="1" prompt="10월 한 달 일정" sqref="A1" xr:uid="{00000000-0002-0000-0900-000001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900-000002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900-000003000000}"/>
    <dataValidation allowBlank="1" showInputMessage="1" prompt="아래 셀에 월별 메모를 입력합니다." sqref="D14:H14" xr:uid="{00000000-0002-0000-0900-000004000000}"/>
    <dataValidation allowBlank="1" showInputMessage="1" prompt="이 셀에 월별 메모를 입력합니다." sqref="D15:H15" xr:uid="{00000000-0002-0000-0900-000005000000}"/>
    <dataValidation allowBlank="1" showInputMessage="1" showErrorMessage="1" prompt="이 행과 7, 9, 11, 13, 15 행은 위의 셀에 있는 날짜와 관련된 일별 메모를 입력하는 셀입니다." sqref="B5" xr:uid="{00000000-0002-0000-0900-000006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9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4" t="str">
        <f>달력연도&amp;"년"&amp;" 11월"</f>
        <v>2020년 11월</v>
      </c>
      <c r="C2" s="54"/>
      <c r="D2" s="54"/>
      <c r="E2" s="2"/>
      <c r="F2" s="2"/>
      <c r="G2" s="2"/>
      <c r="H2" s="3"/>
    </row>
    <row r="3" spans="2:9" s="4" customFormat="1" ht="24" customHeight="1">
      <c r="B3" s="15" t="str">
        <f>주시작</f>
        <v>일요일</v>
      </c>
      <c r="C3" s="16" t="str">
        <f t="shared" ref="C3:H3" si="0">TEXT(C4,"aaaa")</f>
        <v>월요일</v>
      </c>
      <c r="D3" s="16" t="str">
        <f t="shared" si="0"/>
        <v>화요일</v>
      </c>
      <c r="E3" s="16" t="str">
        <f t="shared" si="0"/>
        <v>수요일</v>
      </c>
      <c r="F3" s="16" t="str">
        <f t="shared" si="0"/>
        <v>목요일</v>
      </c>
      <c r="G3" s="16" t="str">
        <f t="shared" si="0"/>
        <v>금요일</v>
      </c>
      <c r="H3" s="17" t="str">
        <f t="shared" si="0"/>
        <v>토요일</v>
      </c>
    </row>
    <row r="4" spans="2:9" s="8" customFormat="1" ht="24" customHeight="1">
      <c r="B4" s="18">
        <f t="array" ref="B4:H4">요일및주+DATE(달력연도,11,1)-WEEKDAY(DATE(달력연도,11,1),(주시작="월요일")+1)+1</f>
        <v>44136</v>
      </c>
      <c r="C4" s="18">
        <v>44137</v>
      </c>
      <c r="D4" s="18">
        <v>44138</v>
      </c>
      <c r="E4" s="18">
        <v>44139</v>
      </c>
      <c r="F4" s="18">
        <v>44140</v>
      </c>
      <c r="G4" s="18">
        <v>44141</v>
      </c>
      <c r="H4" s="18">
        <v>44142</v>
      </c>
    </row>
    <row r="5" spans="2:9" s="11" customFormat="1" ht="56.1" customHeight="1">
      <c r="B5" s="19"/>
      <c r="C5" s="19"/>
      <c r="D5" s="19"/>
      <c r="E5" s="19"/>
      <c r="F5" s="19"/>
      <c r="G5" s="19"/>
      <c r="H5" s="19"/>
    </row>
    <row r="6" spans="2:9" s="8" customFormat="1" ht="24" customHeight="1">
      <c r="B6" s="20">
        <f t="array" ref="B6:H6">요일및주+DATE(달력연도,11,1)-WEEKDAY(DATE(달력연도,11,1),(주시작="월요일")+1)+8</f>
        <v>44143</v>
      </c>
      <c r="C6" s="20">
        <v>44144</v>
      </c>
      <c r="D6" s="20">
        <v>44145</v>
      </c>
      <c r="E6" s="20">
        <v>44146</v>
      </c>
      <c r="F6" s="20">
        <v>44147</v>
      </c>
      <c r="G6" s="20">
        <v>44148</v>
      </c>
      <c r="H6" s="20">
        <v>44149</v>
      </c>
    </row>
    <row r="7" spans="2:9" s="11" customFormat="1" ht="56.1" customHeight="1">
      <c r="B7" s="21"/>
      <c r="C7" s="21"/>
      <c r="D7" s="21"/>
      <c r="E7" s="21"/>
      <c r="F7" s="21"/>
      <c r="G7" s="21"/>
      <c r="H7" s="21"/>
    </row>
    <row r="8" spans="2:9" s="8" customFormat="1" ht="24" customHeight="1">
      <c r="B8" s="18">
        <f t="array" ref="B8:H8">요일및주+DATE(달력연도,11,1)-WEEKDAY(DATE(달력연도,11,1),(주시작="월요일")+1)+15</f>
        <v>44150</v>
      </c>
      <c r="C8" s="18">
        <v>44151</v>
      </c>
      <c r="D8" s="18">
        <v>44152</v>
      </c>
      <c r="E8" s="18">
        <v>44153</v>
      </c>
      <c r="F8" s="18">
        <v>44154</v>
      </c>
      <c r="G8" s="18">
        <v>44155</v>
      </c>
      <c r="H8" s="18">
        <v>44156</v>
      </c>
    </row>
    <row r="9" spans="2:9" s="11" customFormat="1" ht="56.1" customHeight="1">
      <c r="B9" s="19"/>
      <c r="C9" s="19"/>
      <c r="D9" s="19"/>
      <c r="E9" s="19"/>
      <c r="F9" s="19"/>
      <c r="G9" s="19"/>
      <c r="H9" s="19"/>
    </row>
    <row r="10" spans="2:9" s="8" customFormat="1" ht="24" customHeight="1">
      <c r="B10" s="20">
        <f t="array" ref="B10:H10">요일및주+DATE(달력연도,11,1)-WEEKDAY(DATE(달력연도,11,1),(주시작="월요일")+1)+22</f>
        <v>44157</v>
      </c>
      <c r="C10" s="20">
        <v>44158</v>
      </c>
      <c r="D10" s="20">
        <v>44159</v>
      </c>
      <c r="E10" s="20">
        <v>44160</v>
      </c>
      <c r="F10" s="20">
        <v>44161</v>
      </c>
      <c r="G10" s="20">
        <v>44162</v>
      </c>
      <c r="H10" s="20">
        <v>44163</v>
      </c>
    </row>
    <row r="11" spans="2:9" s="11" customFormat="1" ht="56.1" customHeight="1">
      <c r="B11" s="21"/>
      <c r="C11" s="21"/>
      <c r="D11" s="21"/>
      <c r="E11" s="21"/>
      <c r="F11" s="21"/>
      <c r="G11" s="21"/>
      <c r="H11" s="21"/>
    </row>
    <row r="12" spans="2:9" s="8" customFormat="1" ht="24" customHeight="1">
      <c r="B12" s="18">
        <f t="array" ref="B12:H12">요일및주+DATE(달력연도,11,1)-WEEKDAY(DATE(달력연도,11,1),(주시작="월요일")+1)+29</f>
        <v>44164</v>
      </c>
      <c r="C12" s="18">
        <v>44165</v>
      </c>
      <c r="D12" s="18">
        <v>44166</v>
      </c>
      <c r="E12" s="18">
        <v>44167</v>
      </c>
      <c r="F12" s="18">
        <v>44168</v>
      </c>
      <c r="G12" s="18">
        <v>44169</v>
      </c>
      <c r="H12" s="18">
        <v>44170</v>
      </c>
    </row>
    <row r="13" spans="2:9" s="11" customFormat="1" ht="56.1" customHeight="1">
      <c r="B13" s="19"/>
      <c r="C13" s="19"/>
      <c r="D13" s="19"/>
      <c r="E13" s="19"/>
      <c r="F13" s="19"/>
      <c r="G13" s="19"/>
      <c r="H13" s="19"/>
    </row>
    <row r="14" spans="2:9" s="8" customFormat="1" ht="24" customHeight="1">
      <c r="B14" s="20">
        <f t="array" ref="B14:C14">요일및주+DATE(달력연도,11,1)-WEEKDAY(DATE(달력연도,11,1),(주시작="월요일")+1)+36</f>
        <v>44171</v>
      </c>
      <c r="C14" s="20">
        <v>44172</v>
      </c>
      <c r="D14" s="55" t="s">
        <v>0</v>
      </c>
      <c r="E14" s="55"/>
      <c r="F14" s="55"/>
      <c r="G14" s="55"/>
      <c r="H14" s="56"/>
    </row>
    <row r="15" spans="2:9" s="11" customFormat="1" ht="56.1" customHeight="1">
      <c r="B15" s="21"/>
      <c r="C15" s="21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A00-000000000000}"/>
    <dataValidation allowBlank="1" showInputMessage="1" showErrorMessage="1" prompt="11월 한 달 일정" sqref="A1" xr:uid="{00000000-0002-0000-0A00-000001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A00-000002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A00-000003000000}"/>
    <dataValidation allowBlank="1" showInputMessage="1" showErrorMessage="1" prompt="이 행과 7, 9, 11, 13, 15 행은 위의 셀에 있는 날짜와 관련된 일별 메모를 입력하는 셀입니다." sqref="B5" xr:uid="{00000000-0002-0000-0A00-000004000000}"/>
    <dataValidation allowBlank="1" showInputMessage="1" prompt="이 셀에 월별 메모를 입력합니다." sqref="D15:H15" xr:uid="{00000000-0002-0000-0A00-000005000000}"/>
    <dataValidation allowBlank="1" showInputMessage="1" prompt="아래 셀에 월별 메모를 입력합니다." sqref="D14:H14" xr:uid="{00000000-0002-0000-0A00-000006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A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showRowColHeader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38" t="str">
        <f>달력연도&amp;"년"&amp;" 12월"</f>
        <v>2020년 12월</v>
      </c>
      <c r="C2" s="38"/>
      <c r="D2" s="38"/>
      <c r="E2" s="2"/>
      <c r="F2" s="2"/>
      <c r="G2" s="2"/>
      <c r="H2" s="3"/>
    </row>
    <row r="3" spans="2:9" s="4" customFormat="1" ht="24" customHeight="1">
      <c r="B3" s="5" t="str">
        <f>주시작</f>
        <v>일요일</v>
      </c>
      <c r="C3" s="6" t="str">
        <f t="shared" ref="C3:H3" si="0">TEXT(C4,"aaaa")</f>
        <v>월요일</v>
      </c>
      <c r="D3" s="6" t="str">
        <f t="shared" si="0"/>
        <v>화요일</v>
      </c>
      <c r="E3" s="6" t="str">
        <f t="shared" si="0"/>
        <v>수요일</v>
      </c>
      <c r="F3" s="6" t="str">
        <f t="shared" si="0"/>
        <v>목요일</v>
      </c>
      <c r="G3" s="6" t="str">
        <f t="shared" si="0"/>
        <v>금요일</v>
      </c>
      <c r="H3" s="7" t="str">
        <f t="shared" si="0"/>
        <v>토요일</v>
      </c>
    </row>
    <row r="4" spans="2:9" s="8" customFormat="1" ht="24" customHeight="1">
      <c r="B4" s="9">
        <f t="array" ref="B4:H4">요일및주+DATE(달력연도,12,1)-WEEKDAY(DATE(달력연도,12,1),(주시작="월요일")+1)+1</f>
        <v>44164</v>
      </c>
      <c r="C4" s="9">
        <v>44165</v>
      </c>
      <c r="D4" s="9">
        <v>44166</v>
      </c>
      <c r="E4" s="9">
        <v>44167</v>
      </c>
      <c r="F4" s="9">
        <v>44168</v>
      </c>
      <c r="G4" s="9">
        <v>44169</v>
      </c>
      <c r="H4" s="10">
        <v>44170</v>
      </c>
    </row>
    <row r="5" spans="2:9" s="11" customFormat="1" ht="56.1" customHeight="1">
      <c r="B5" s="12"/>
      <c r="C5" s="12"/>
      <c r="D5" s="12"/>
      <c r="E5" s="12"/>
      <c r="F5" s="12"/>
      <c r="G5" s="12"/>
      <c r="H5" s="12"/>
    </row>
    <row r="6" spans="2:9" s="8" customFormat="1" ht="24" customHeight="1">
      <c r="B6" s="13">
        <f t="array" ref="B6:H6">요일및주+DATE(달력연도,12,1)-WEEKDAY(DATE(달력연도,12,1),(주시작="월요일")+1)+8</f>
        <v>44171</v>
      </c>
      <c r="C6" s="13">
        <v>44172</v>
      </c>
      <c r="D6" s="13">
        <v>44173</v>
      </c>
      <c r="E6" s="13">
        <v>44174</v>
      </c>
      <c r="F6" s="13">
        <v>44175</v>
      </c>
      <c r="G6" s="13">
        <v>44176</v>
      </c>
      <c r="H6" s="13">
        <v>44177</v>
      </c>
    </row>
    <row r="7" spans="2:9" s="11" customFormat="1" ht="56.1" customHeight="1">
      <c r="B7" s="14"/>
      <c r="C7" s="14"/>
      <c r="D7" s="14"/>
      <c r="E7" s="14"/>
      <c r="F7" s="14"/>
      <c r="G7" s="14"/>
      <c r="H7" s="14"/>
    </row>
    <row r="8" spans="2:9" s="8" customFormat="1" ht="24" customHeight="1">
      <c r="B8" s="9">
        <f t="array" ref="B8:H8">요일및주+DATE(달력연도,12,1)-WEEKDAY(DATE(달력연도,12,1),(주시작="월요일")+1)+15</f>
        <v>44178</v>
      </c>
      <c r="C8" s="9">
        <v>44179</v>
      </c>
      <c r="D8" s="9">
        <v>44180</v>
      </c>
      <c r="E8" s="9">
        <v>44181</v>
      </c>
      <c r="F8" s="9">
        <v>44182</v>
      </c>
      <c r="G8" s="9">
        <v>44183</v>
      </c>
      <c r="H8" s="9">
        <v>44184</v>
      </c>
    </row>
    <row r="9" spans="2:9" s="11" customFormat="1" ht="56.1" customHeight="1">
      <c r="B9" s="12"/>
      <c r="C9" s="12"/>
      <c r="D9" s="12"/>
      <c r="E9" s="12"/>
      <c r="F9" s="12"/>
      <c r="G9" s="12"/>
      <c r="H9" s="12"/>
    </row>
    <row r="10" spans="2:9" s="8" customFormat="1" ht="24" customHeight="1">
      <c r="B10" s="13">
        <f t="array" ref="B10:H10">요일및주+DATE(달력연도,12,1)-WEEKDAY(DATE(달력연도,12,1),(주시작="월요일")+1)+22</f>
        <v>44185</v>
      </c>
      <c r="C10" s="13">
        <v>44186</v>
      </c>
      <c r="D10" s="13">
        <v>44187</v>
      </c>
      <c r="E10" s="13">
        <v>44188</v>
      </c>
      <c r="F10" s="13">
        <v>44189</v>
      </c>
      <c r="G10" s="13">
        <v>44190</v>
      </c>
      <c r="H10" s="13">
        <v>44191</v>
      </c>
    </row>
    <row r="11" spans="2:9" s="11" customFormat="1" ht="56.1" customHeight="1">
      <c r="B11" s="14"/>
      <c r="C11" s="14"/>
      <c r="D11" s="14"/>
      <c r="E11" s="14"/>
      <c r="F11" s="14"/>
      <c r="G11" s="14"/>
      <c r="H11" s="14"/>
    </row>
    <row r="12" spans="2:9" s="8" customFormat="1" ht="24" customHeight="1">
      <c r="B12" s="9">
        <f t="array" ref="B12:H12">요일및주+DATE(달력연도,12,1)-WEEKDAY(DATE(달력연도,12,1),(주시작="월요일")+1)+29</f>
        <v>44192</v>
      </c>
      <c r="C12" s="9">
        <v>44193</v>
      </c>
      <c r="D12" s="9">
        <v>44194</v>
      </c>
      <c r="E12" s="9">
        <v>44195</v>
      </c>
      <c r="F12" s="9">
        <v>44196</v>
      </c>
      <c r="G12" s="9">
        <v>44197</v>
      </c>
      <c r="H12" s="9">
        <v>44198</v>
      </c>
    </row>
    <row r="13" spans="2:9" s="11" customFormat="1" ht="56.1" customHeight="1">
      <c r="B13" s="12"/>
      <c r="C13" s="12"/>
      <c r="D13" s="12"/>
      <c r="E13" s="12"/>
      <c r="F13" s="12"/>
      <c r="G13" s="12"/>
      <c r="H13" s="12"/>
    </row>
    <row r="14" spans="2:9" s="8" customFormat="1" ht="24" customHeight="1">
      <c r="B14" s="13">
        <f t="array" ref="B14:C14">요일및주+DATE(달력연도,12,1)-WEEKDAY(DATE(달력연도,12,1),(주시작="월요일")+1)+36</f>
        <v>44199</v>
      </c>
      <c r="C14" s="13">
        <v>44200</v>
      </c>
      <c r="D14" s="39" t="s">
        <v>0</v>
      </c>
      <c r="E14" s="39"/>
      <c r="F14" s="39"/>
      <c r="G14" s="39"/>
      <c r="H14" s="40"/>
    </row>
    <row r="15" spans="2:9" s="11" customFormat="1" ht="56.1" customHeight="1">
      <c r="B15" s="14"/>
      <c r="C15" s="14"/>
      <c r="D15" s="41"/>
      <c r="E15" s="41"/>
      <c r="F15" s="41"/>
      <c r="G15" s="41"/>
      <c r="H15" s="42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B00-000000000000}"/>
    <dataValidation allowBlank="1" showInputMessage="1" showErrorMessage="1" prompt="12월 한 달 일정" sqref="A1" xr:uid="{00000000-0002-0000-0B00-000001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B00-000002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B00-000003000000}"/>
    <dataValidation allowBlank="1" showInputMessage="1" prompt="아래 셀에 월별 메모를 입력합니다." sqref="D14:H14" xr:uid="{00000000-0002-0000-0B00-000004000000}"/>
    <dataValidation allowBlank="1" showInputMessage="1" prompt="이 셀에 월별 메모를 입력합니다." sqref="D15:H15" xr:uid="{00000000-0002-0000-0B00-000005000000}"/>
    <dataValidation allowBlank="1" showInputMessage="1" showErrorMessage="1" prompt="이 행과 7, 9, 11, 13, 15 행은 위의 셀에 있는 날짜와 관련된 일별 메모를 입력하는 셀입니다." sqref="B5" xr:uid="{00000000-0002-0000-0B00-000006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B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38" t="str">
        <f>달력연도&amp;"년"&amp;" 2월"</f>
        <v>2020년 2월</v>
      </c>
      <c r="C2" s="38"/>
      <c r="D2" s="38"/>
      <c r="E2" s="2"/>
      <c r="F2" s="2"/>
      <c r="G2" s="2"/>
      <c r="H2" s="3"/>
    </row>
    <row r="3" spans="2:9" s="4" customFormat="1" ht="24" customHeight="1">
      <c r="B3" s="5" t="str">
        <f>주시작</f>
        <v>일요일</v>
      </c>
      <c r="C3" s="6" t="str">
        <f t="shared" ref="C3:H3" si="0">TEXT(C4,"aaaa")</f>
        <v>월요일</v>
      </c>
      <c r="D3" s="6" t="str">
        <f t="shared" si="0"/>
        <v>화요일</v>
      </c>
      <c r="E3" s="6" t="str">
        <f t="shared" si="0"/>
        <v>수요일</v>
      </c>
      <c r="F3" s="6" t="str">
        <f t="shared" si="0"/>
        <v>목요일</v>
      </c>
      <c r="G3" s="6" t="str">
        <f t="shared" si="0"/>
        <v>금요일</v>
      </c>
      <c r="H3" s="7" t="str">
        <f t="shared" si="0"/>
        <v>토요일</v>
      </c>
    </row>
    <row r="4" spans="2:9" s="8" customFormat="1" ht="24" customHeight="1">
      <c r="B4" s="9">
        <f t="array" ref="B4:H4">요일및주+DATE(달력연도,2,1)-WEEKDAY(DATE(달력연도,2,1),(주시작="월요일")+1)+1</f>
        <v>43856</v>
      </c>
      <c r="C4" s="9">
        <v>43857</v>
      </c>
      <c r="D4" s="9">
        <v>43858</v>
      </c>
      <c r="E4" s="9">
        <v>43859</v>
      </c>
      <c r="F4" s="9">
        <v>43860</v>
      </c>
      <c r="G4" s="9">
        <v>43861</v>
      </c>
      <c r="H4" s="10">
        <v>43862</v>
      </c>
    </row>
    <row r="5" spans="2:9" s="11" customFormat="1" ht="56.1" customHeight="1">
      <c r="B5" s="12"/>
      <c r="C5" s="12"/>
      <c r="D5" s="12"/>
      <c r="E5" s="12"/>
      <c r="F5" s="12"/>
      <c r="G5" s="12"/>
      <c r="H5" s="12"/>
    </row>
    <row r="6" spans="2:9" s="8" customFormat="1" ht="24" customHeight="1">
      <c r="B6" s="13">
        <f t="array" ref="B6:H6">요일및주+DATE(달력연도,2,1)-WEEKDAY(DATE(달력연도,2,1),(주시작="월요일")+1)+8</f>
        <v>43863</v>
      </c>
      <c r="C6" s="13">
        <v>43864</v>
      </c>
      <c r="D6" s="13">
        <v>43865</v>
      </c>
      <c r="E6" s="13">
        <v>43866</v>
      </c>
      <c r="F6" s="13">
        <v>43867</v>
      </c>
      <c r="G6" s="13">
        <v>43868</v>
      </c>
      <c r="H6" s="13">
        <v>43869</v>
      </c>
    </row>
    <row r="7" spans="2:9" s="11" customFormat="1" ht="56.1" customHeight="1">
      <c r="B7" s="14"/>
      <c r="C7" s="14"/>
      <c r="D7" s="14"/>
      <c r="E7" s="14"/>
      <c r="F7" s="14"/>
      <c r="G7" s="14"/>
      <c r="H7" s="14"/>
    </row>
    <row r="8" spans="2:9" s="8" customFormat="1" ht="24" customHeight="1">
      <c r="B8" s="9">
        <f t="array" ref="B8:H8">요일및주+DATE(달력연도,2,1)-WEEKDAY(DATE(달력연도,2,1),(주시작="월요일")+1)+15</f>
        <v>43870</v>
      </c>
      <c r="C8" s="9">
        <v>43871</v>
      </c>
      <c r="D8" s="9">
        <v>43872</v>
      </c>
      <c r="E8" s="9">
        <v>43873</v>
      </c>
      <c r="F8" s="9">
        <v>43874</v>
      </c>
      <c r="G8" s="9">
        <v>43875</v>
      </c>
      <c r="H8" s="9">
        <v>43876</v>
      </c>
    </row>
    <row r="9" spans="2:9" s="11" customFormat="1" ht="56.1" customHeight="1">
      <c r="B9" s="12"/>
      <c r="C9" s="12"/>
      <c r="D9" s="12"/>
      <c r="E9" s="12"/>
      <c r="F9" s="12"/>
      <c r="G9" s="12"/>
      <c r="H9" s="12"/>
    </row>
    <row r="10" spans="2:9" s="8" customFormat="1" ht="24" customHeight="1">
      <c r="B10" s="13">
        <f t="array" ref="B10:H10">요일및주+DATE(달력연도,2,1)-WEEKDAY(DATE(달력연도,2,1),(주시작="월요일")+1)+22</f>
        <v>43877</v>
      </c>
      <c r="C10" s="13">
        <v>43878</v>
      </c>
      <c r="D10" s="13">
        <v>43879</v>
      </c>
      <c r="E10" s="13">
        <v>43880</v>
      </c>
      <c r="F10" s="13">
        <v>43881</v>
      </c>
      <c r="G10" s="13">
        <v>43882</v>
      </c>
      <c r="H10" s="13">
        <v>43883</v>
      </c>
    </row>
    <row r="11" spans="2:9" s="11" customFormat="1" ht="56.1" customHeight="1">
      <c r="B11" s="14"/>
      <c r="C11" s="14"/>
      <c r="D11" s="14"/>
      <c r="E11" s="14"/>
      <c r="F11" s="14"/>
      <c r="G11" s="14"/>
      <c r="H11" s="14"/>
    </row>
    <row r="12" spans="2:9" s="8" customFormat="1" ht="24" customHeight="1">
      <c r="B12" s="9">
        <f t="array" ref="B12:H12">요일및주+DATE(달력연도,2,1)-WEEKDAY(DATE(달력연도,2,1),(주시작="월요일")+1)+29</f>
        <v>43884</v>
      </c>
      <c r="C12" s="9">
        <v>43885</v>
      </c>
      <c r="D12" s="9">
        <v>43886</v>
      </c>
      <c r="E12" s="9">
        <v>43887</v>
      </c>
      <c r="F12" s="9">
        <v>43888</v>
      </c>
      <c r="G12" s="9">
        <v>43889</v>
      </c>
      <c r="H12" s="9">
        <v>43890</v>
      </c>
    </row>
    <row r="13" spans="2:9" s="11" customFormat="1" ht="56.1" customHeight="1">
      <c r="B13" s="12"/>
      <c r="C13" s="12"/>
      <c r="D13" s="12"/>
      <c r="E13" s="12"/>
      <c r="F13" s="12"/>
      <c r="G13" s="12"/>
      <c r="H13" s="12"/>
    </row>
    <row r="14" spans="2:9" s="8" customFormat="1" ht="24" customHeight="1">
      <c r="B14" s="13">
        <f t="array" ref="B14:C14">요일및주+DATE(달력연도,2,1)-WEEKDAY(DATE(달력연도,2,1),(주시작="월요일")+1)+36</f>
        <v>43891</v>
      </c>
      <c r="C14" s="13">
        <v>43892</v>
      </c>
      <c r="D14" s="39" t="s">
        <v>0</v>
      </c>
      <c r="E14" s="39"/>
      <c r="F14" s="39"/>
      <c r="G14" s="39"/>
      <c r="H14" s="40"/>
    </row>
    <row r="15" spans="2:9" s="11" customFormat="1" ht="56.1" customHeight="1">
      <c r="B15" s="14"/>
      <c r="C15" s="14"/>
      <c r="D15" s="41"/>
      <c r="E15" s="41"/>
      <c r="F15" s="41"/>
      <c r="G15" s="41"/>
      <c r="H15" s="42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100-000000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100-000001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100-000002000000}"/>
    <dataValidation allowBlank="1" showInputMessage="1" showErrorMessage="1" prompt="2월 한 달 일정" sqref="A1" xr:uid="{00000000-0002-0000-0100-000003000000}"/>
    <dataValidation allowBlank="1" showInputMessage="1" prompt="아래 셀에 월별 메모를 입력합니다." sqref="D14:H14" xr:uid="{00000000-0002-0000-0100-000004000000}"/>
    <dataValidation allowBlank="1" showInputMessage="1" prompt="이 셀에 월별 메모를 입력합니다." sqref="D15:H15" xr:uid="{00000000-0002-0000-0100-000005000000}"/>
    <dataValidation allowBlank="1" showInputMessage="1" showErrorMessage="1" prompt="이 행과 7, 9, 11, 13, 15 행은 위의 셀에 있는 날짜와 관련된 일별 메모를 입력하는 셀입니다." sqref="B5" xr:uid="{00000000-0002-0000-0100-000006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1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4" t="str">
        <f>달력연도&amp;"년"&amp;" 3월"</f>
        <v>2020년 3월</v>
      </c>
      <c r="C2" s="44"/>
      <c r="D2" s="44"/>
      <c r="E2" s="2"/>
      <c r="F2" s="2"/>
      <c r="G2" s="2"/>
      <c r="H2" s="3"/>
    </row>
    <row r="3" spans="2:9" s="4" customFormat="1" ht="24" customHeight="1"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</row>
    <row r="4" spans="2:9" s="8" customFormat="1" ht="24" customHeight="1">
      <c r="B4" s="32">
        <f t="array" ref="B4:H4">요일및주+DATE(달력연도,3,1)-WEEKDAY(DATE(달력연도,3,1),(주시작="월요일")+1)+1</f>
        <v>43891</v>
      </c>
      <c r="C4" s="32">
        <v>43892</v>
      </c>
      <c r="D4" s="32">
        <v>43893</v>
      </c>
      <c r="E4" s="32">
        <v>43894</v>
      </c>
      <c r="F4" s="32">
        <v>43895</v>
      </c>
      <c r="G4" s="32">
        <v>43896</v>
      </c>
      <c r="H4" s="32">
        <v>43897</v>
      </c>
    </row>
    <row r="5" spans="2:9" s="11" customFormat="1" ht="56.1" customHeight="1">
      <c r="B5" s="33"/>
      <c r="C5" s="33"/>
      <c r="D5" s="33"/>
      <c r="E5" s="33"/>
      <c r="F5" s="33"/>
      <c r="G5" s="33"/>
      <c r="H5" s="33"/>
    </row>
    <row r="6" spans="2:9" s="8" customFormat="1" ht="24" customHeight="1">
      <c r="B6" s="34">
        <f t="array" ref="B6:H6">요일및주+DATE(달력연도,3,1)-WEEKDAY(DATE(달력연도,3,1),(주시작="월요일")+1)+8</f>
        <v>43898</v>
      </c>
      <c r="C6" s="34">
        <v>43899</v>
      </c>
      <c r="D6" s="34">
        <v>43900</v>
      </c>
      <c r="E6" s="34">
        <v>43901</v>
      </c>
      <c r="F6" s="34">
        <v>43902</v>
      </c>
      <c r="G6" s="34">
        <v>43903</v>
      </c>
      <c r="H6" s="34">
        <v>43904</v>
      </c>
    </row>
    <row r="7" spans="2:9" s="11" customFormat="1" ht="56.1" customHeight="1">
      <c r="B7" s="35"/>
      <c r="C7" s="35"/>
      <c r="D7" s="35"/>
      <c r="E7" s="35"/>
      <c r="F7" s="35"/>
      <c r="G7" s="35"/>
      <c r="H7" s="35"/>
    </row>
    <row r="8" spans="2:9" s="8" customFormat="1" ht="24" customHeight="1">
      <c r="B8" s="32">
        <f t="array" ref="B8:H8">요일및주+DATE(달력연도,3,1)-WEEKDAY(DATE(달력연도,3,1),(주시작="월요일")+1)+15</f>
        <v>43905</v>
      </c>
      <c r="C8" s="32">
        <v>43906</v>
      </c>
      <c r="D8" s="32">
        <v>43907</v>
      </c>
      <c r="E8" s="32">
        <v>43908</v>
      </c>
      <c r="F8" s="32">
        <v>43909</v>
      </c>
      <c r="G8" s="32">
        <v>43910</v>
      </c>
      <c r="H8" s="32">
        <v>43911</v>
      </c>
    </row>
    <row r="9" spans="2:9" s="11" customFormat="1" ht="56.1" customHeight="1">
      <c r="B9" s="33"/>
      <c r="C9" s="33"/>
      <c r="D9" s="33"/>
      <c r="E9" s="33"/>
      <c r="F9" s="33"/>
      <c r="G9" s="33"/>
      <c r="H9" s="33"/>
    </row>
    <row r="10" spans="2:9" s="8" customFormat="1" ht="24" customHeight="1">
      <c r="B10" s="34">
        <f t="array" ref="B10:H10">요일및주+DATE(달력연도,3,1)-WEEKDAY(DATE(달력연도,3,1),(주시작="월요일")+1)+22</f>
        <v>43912</v>
      </c>
      <c r="C10" s="34">
        <v>43913</v>
      </c>
      <c r="D10" s="34">
        <v>43914</v>
      </c>
      <c r="E10" s="34">
        <v>43915</v>
      </c>
      <c r="F10" s="34">
        <v>43916</v>
      </c>
      <c r="G10" s="34">
        <v>43917</v>
      </c>
      <c r="H10" s="34">
        <v>43918</v>
      </c>
    </row>
    <row r="11" spans="2:9" s="11" customFormat="1" ht="56.1" customHeight="1">
      <c r="B11" s="35"/>
      <c r="C11" s="35"/>
      <c r="D11" s="35"/>
      <c r="E11" s="35"/>
      <c r="F11" s="35"/>
      <c r="G11" s="35"/>
      <c r="H11" s="35"/>
    </row>
    <row r="12" spans="2:9" s="8" customFormat="1" ht="24" customHeight="1">
      <c r="B12" s="32">
        <f t="array" ref="B12:H12">요일및주+DATE(달력연도,3,1)-WEEKDAY(DATE(달력연도,3,1),(주시작="월요일")+1)+29</f>
        <v>43919</v>
      </c>
      <c r="C12" s="32">
        <v>43920</v>
      </c>
      <c r="D12" s="32">
        <v>43921</v>
      </c>
      <c r="E12" s="32">
        <v>43922</v>
      </c>
      <c r="F12" s="32">
        <v>43923</v>
      </c>
      <c r="G12" s="32">
        <v>43924</v>
      </c>
      <c r="H12" s="32">
        <v>43925</v>
      </c>
    </row>
    <row r="13" spans="2:9" s="11" customFormat="1" ht="56.1" customHeight="1">
      <c r="B13" s="33"/>
      <c r="C13" s="33"/>
      <c r="D13" s="33"/>
      <c r="E13" s="33"/>
      <c r="F13" s="33"/>
      <c r="G13" s="33"/>
      <c r="H13" s="33"/>
    </row>
    <row r="14" spans="2:9" s="8" customFormat="1" ht="24" customHeight="1">
      <c r="B14" s="34">
        <f t="array" ref="B14:C14">요일및주+DATE(달력연도,3,1)-WEEKDAY(DATE(달력연도,3,1),(주시작="월요일")+1)+36</f>
        <v>43926</v>
      </c>
      <c r="C14" s="34">
        <v>43927</v>
      </c>
      <c r="D14" s="45" t="s">
        <v>0</v>
      </c>
      <c r="E14" s="45"/>
      <c r="F14" s="45"/>
      <c r="G14" s="45"/>
      <c r="H14" s="46"/>
    </row>
    <row r="15" spans="2:9" s="11" customFormat="1" ht="56.1" customHeight="1">
      <c r="B15" s="35"/>
      <c r="C15" s="35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월 한 달 일정" sqref="A1" xr:uid="{00000000-0002-0000-0200-000000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200-000001000000}"/>
    <dataValidation allowBlank="1" showInputMessage="1" showErrorMessage="1" prompt="자동으로 결정된 평일입니다." sqref="C3:H3" xr:uid="{00000000-0002-0000-0200-000002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200-000003000000}"/>
    <dataValidation allowBlank="1" showInputMessage="1" showErrorMessage="1" prompt="이 행과 7, 9, 11, 13, 15 행은 위의 셀에 있는 날짜와 관련된 일별 메모를 입력하는 셀입니다." sqref="B5" xr:uid="{00000000-0002-0000-0200-000004000000}"/>
    <dataValidation allowBlank="1" showInputMessage="1" prompt="이 셀에 월별 메모를 입력합니다." sqref="D15:H15" xr:uid="{00000000-0002-0000-0200-000005000000}"/>
    <dataValidation allowBlank="1" showInputMessage="1" prompt="아래 셀에 월별 메모를 입력합니다." sqref="D14:H14" xr:uid="{00000000-0002-0000-0200-000006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2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4" t="str">
        <f>달력연도&amp;"년"&amp;" 4월"</f>
        <v>2020년 4월</v>
      </c>
      <c r="C2" s="44"/>
      <c r="D2" s="44"/>
      <c r="E2" s="2"/>
      <c r="F2" s="2"/>
      <c r="G2" s="2"/>
      <c r="H2" s="3"/>
    </row>
    <row r="3" spans="2:9" s="4" customFormat="1" ht="24" customHeight="1"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</row>
    <row r="4" spans="2:9" s="8" customFormat="1" ht="24" customHeight="1">
      <c r="B4" s="32">
        <f t="array" ref="B4:H4">요일및주+DATE(달력연도,4,1)-WEEKDAY(DATE(달력연도,4,1),(주시작="월요일")+1)+1</f>
        <v>43919</v>
      </c>
      <c r="C4" s="32">
        <v>43920</v>
      </c>
      <c r="D4" s="32">
        <v>43921</v>
      </c>
      <c r="E4" s="32">
        <v>43922</v>
      </c>
      <c r="F4" s="32">
        <v>43923</v>
      </c>
      <c r="G4" s="32">
        <v>43924</v>
      </c>
      <c r="H4" s="32">
        <v>43925</v>
      </c>
    </row>
    <row r="5" spans="2:9" s="11" customFormat="1" ht="56.1" customHeight="1">
      <c r="B5" s="33"/>
      <c r="C5" s="33"/>
      <c r="D5" s="33"/>
      <c r="E5" s="33"/>
      <c r="F5" s="33"/>
      <c r="G5" s="33"/>
      <c r="H5" s="33"/>
    </row>
    <row r="6" spans="2:9" s="8" customFormat="1" ht="24" customHeight="1">
      <c r="B6" s="34">
        <f t="array" ref="B6:H6">요일및주+DATE(달력연도,4,1)-WEEKDAY(DATE(달력연도,4,1),(주시작="월요일")+1)+8</f>
        <v>43926</v>
      </c>
      <c r="C6" s="34">
        <v>43927</v>
      </c>
      <c r="D6" s="34">
        <v>43928</v>
      </c>
      <c r="E6" s="34">
        <v>43929</v>
      </c>
      <c r="F6" s="34">
        <v>43930</v>
      </c>
      <c r="G6" s="34">
        <v>43931</v>
      </c>
      <c r="H6" s="34">
        <v>43932</v>
      </c>
    </row>
    <row r="7" spans="2:9" s="11" customFormat="1" ht="56.1" customHeight="1">
      <c r="B7" s="35"/>
      <c r="C7" s="35"/>
      <c r="D7" s="35"/>
      <c r="E7" s="35"/>
      <c r="F7" s="35"/>
      <c r="G7" s="35"/>
      <c r="H7" s="35"/>
    </row>
    <row r="8" spans="2:9" s="8" customFormat="1" ht="24" customHeight="1">
      <c r="B8" s="32">
        <f t="array" ref="B8:H8">요일및주+DATE(달력연도,4,1)-WEEKDAY(DATE(달력연도,4,1),(주시작="월요일")+1)+15</f>
        <v>43933</v>
      </c>
      <c r="C8" s="32">
        <v>43934</v>
      </c>
      <c r="D8" s="32">
        <v>43935</v>
      </c>
      <c r="E8" s="32">
        <v>43936</v>
      </c>
      <c r="F8" s="32">
        <v>43937</v>
      </c>
      <c r="G8" s="32">
        <v>43938</v>
      </c>
      <c r="H8" s="32">
        <v>43939</v>
      </c>
    </row>
    <row r="9" spans="2:9" s="11" customFormat="1" ht="56.1" customHeight="1">
      <c r="B9" s="33"/>
      <c r="C9" s="33"/>
      <c r="D9" s="33"/>
      <c r="E9" s="33"/>
      <c r="F9" s="33"/>
      <c r="G9" s="33"/>
      <c r="H9" s="33"/>
    </row>
    <row r="10" spans="2:9" s="8" customFormat="1" ht="24" customHeight="1">
      <c r="B10" s="34">
        <f t="array" ref="B10:H10">요일및주+DATE(달력연도,4,1)-WEEKDAY(DATE(달력연도,4,1),(주시작="월요일")+1)+22</f>
        <v>43940</v>
      </c>
      <c r="C10" s="34">
        <v>43941</v>
      </c>
      <c r="D10" s="34">
        <v>43942</v>
      </c>
      <c r="E10" s="34">
        <v>43943</v>
      </c>
      <c r="F10" s="34">
        <v>43944</v>
      </c>
      <c r="G10" s="34">
        <v>43945</v>
      </c>
      <c r="H10" s="34">
        <v>43946</v>
      </c>
    </row>
    <row r="11" spans="2:9" s="11" customFormat="1" ht="56.1" customHeight="1">
      <c r="B11" s="35"/>
      <c r="C11" s="35"/>
      <c r="D11" s="35"/>
      <c r="E11" s="35"/>
      <c r="F11" s="35"/>
      <c r="G11" s="35"/>
      <c r="H11" s="35"/>
    </row>
    <row r="12" spans="2:9" s="8" customFormat="1" ht="24" customHeight="1">
      <c r="B12" s="32">
        <f t="array" ref="B12:H12">요일및주+DATE(달력연도,4,1)-WEEKDAY(DATE(달력연도,4,1),(주시작="월요일")+1)+29</f>
        <v>43947</v>
      </c>
      <c r="C12" s="32">
        <v>43948</v>
      </c>
      <c r="D12" s="32">
        <v>43949</v>
      </c>
      <c r="E12" s="32">
        <v>43950</v>
      </c>
      <c r="F12" s="32">
        <v>43951</v>
      </c>
      <c r="G12" s="32">
        <v>43952</v>
      </c>
      <c r="H12" s="32">
        <v>43953</v>
      </c>
    </row>
    <row r="13" spans="2:9" s="11" customFormat="1" ht="56.1" customHeight="1">
      <c r="B13" s="33"/>
      <c r="C13" s="33"/>
      <c r="D13" s="33"/>
      <c r="E13" s="33"/>
      <c r="F13" s="33"/>
      <c r="G13" s="33"/>
      <c r="H13" s="33"/>
    </row>
    <row r="14" spans="2:9" s="8" customFormat="1" ht="24" customHeight="1">
      <c r="B14" s="34">
        <f t="array" ref="B14:C14">요일및주+DATE(달력연도,4,1)-WEEKDAY(DATE(달력연도,4,1),(주시작="월요일")+1)+36</f>
        <v>43954</v>
      </c>
      <c r="C14" s="34">
        <v>43955</v>
      </c>
      <c r="D14" s="45" t="s">
        <v>0</v>
      </c>
      <c r="E14" s="45"/>
      <c r="F14" s="45"/>
      <c r="G14" s="45"/>
      <c r="H14" s="46"/>
    </row>
    <row r="15" spans="2:9" s="11" customFormat="1" ht="56.1" customHeight="1">
      <c r="B15" s="35"/>
      <c r="C15" s="35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300-000000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300-000001000000}"/>
    <dataValidation allowBlank="1" showInputMessage="1" showErrorMessage="1" prompt="4월 한 달 일정" sqref="A1" xr:uid="{00000000-0002-0000-0300-000002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300-000003000000}"/>
    <dataValidation allowBlank="1" showInputMessage="1" prompt="아래 셀에 월별 메모를 입력합니다." sqref="D14:H14" xr:uid="{00000000-0002-0000-0300-000004000000}"/>
    <dataValidation allowBlank="1" showInputMessage="1" prompt="이 셀에 월별 메모를 입력합니다." sqref="D15:H15" xr:uid="{00000000-0002-0000-0300-000005000000}"/>
    <dataValidation allowBlank="1" showInputMessage="1" showErrorMessage="1" prompt="이 행과 7, 9, 11, 13, 15 행은 위의 셀에 있는 날짜와 관련된 일별 메모를 입력하는 셀입니다." sqref="B5" xr:uid="{00000000-0002-0000-0300-000006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3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4" t="str">
        <f>달력연도&amp;"년"&amp;" 5월"</f>
        <v>2020년 5월</v>
      </c>
      <c r="C2" s="44"/>
      <c r="D2" s="44"/>
      <c r="E2" s="2"/>
      <c r="F2" s="2"/>
      <c r="G2" s="2"/>
      <c r="H2" s="3"/>
    </row>
    <row r="3" spans="2:9" s="4" customFormat="1" ht="24" customHeight="1"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</row>
    <row r="4" spans="2:9" s="8" customFormat="1" ht="24" customHeight="1">
      <c r="B4" s="32">
        <f t="array" ref="B4:H4">요일및주+DATE(달력연도,5,1)-WEEKDAY(DATE(달력연도,5,1),(주시작="월요일")+1)+1</f>
        <v>43947</v>
      </c>
      <c r="C4" s="32">
        <v>43948</v>
      </c>
      <c r="D4" s="32">
        <v>43949</v>
      </c>
      <c r="E4" s="32">
        <v>43950</v>
      </c>
      <c r="F4" s="32">
        <v>43951</v>
      </c>
      <c r="G4" s="32">
        <v>43952</v>
      </c>
      <c r="H4" s="32">
        <v>43953</v>
      </c>
    </row>
    <row r="5" spans="2:9" s="11" customFormat="1" ht="56.1" customHeight="1">
      <c r="B5" s="33"/>
      <c r="C5" s="33"/>
      <c r="D5" s="33"/>
      <c r="E5" s="33"/>
      <c r="F5" s="33"/>
      <c r="G5" s="33"/>
      <c r="H5" s="33"/>
    </row>
    <row r="6" spans="2:9" s="8" customFormat="1" ht="24" customHeight="1">
      <c r="B6" s="34">
        <f t="array" ref="B6:H6">요일및주+DATE(달력연도,5,1)-WEEKDAY(DATE(달력연도,5,1),(주시작="월요일")+1)+8</f>
        <v>43954</v>
      </c>
      <c r="C6" s="34">
        <v>43955</v>
      </c>
      <c r="D6" s="34">
        <v>43956</v>
      </c>
      <c r="E6" s="34">
        <v>43957</v>
      </c>
      <c r="F6" s="34">
        <v>43958</v>
      </c>
      <c r="G6" s="34">
        <v>43959</v>
      </c>
      <c r="H6" s="34">
        <v>43960</v>
      </c>
    </row>
    <row r="7" spans="2:9" s="11" customFormat="1" ht="56.1" customHeight="1">
      <c r="B7" s="35"/>
      <c r="C7" s="35"/>
      <c r="D7" s="35"/>
      <c r="E7" s="35"/>
      <c r="F7" s="35"/>
      <c r="G7" s="35"/>
      <c r="H7" s="35"/>
    </row>
    <row r="8" spans="2:9" s="8" customFormat="1" ht="24" customHeight="1">
      <c r="B8" s="32">
        <f t="array" ref="B8:H8">요일및주+DATE(달력연도,5,1)-WEEKDAY(DATE(달력연도,5,1),(주시작="월요일")+1)+15</f>
        <v>43961</v>
      </c>
      <c r="C8" s="32">
        <v>43962</v>
      </c>
      <c r="D8" s="32">
        <v>43963</v>
      </c>
      <c r="E8" s="32">
        <v>43964</v>
      </c>
      <c r="F8" s="32">
        <v>43965</v>
      </c>
      <c r="G8" s="32">
        <v>43966</v>
      </c>
      <c r="H8" s="32">
        <v>43967</v>
      </c>
    </row>
    <row r="9" spans="2:9" s="11" customFormat="1" ht="56.1" customHeight="1">
      <c r="B9" s="33"/>
      <c r="C9" s="33"/>
      <c r="D9" s="33"/>
      <c r="E9" s="33"/>
      <c r="F9" s="33"/>
      <c r="G9" s="33"/>
      <c r="H9" s="33"/>
    </row>
    <row r="10" spans="2:9" s="8" customFormat="1" ht="24" customHeight="1">
      <c r="B10" s="34">
        <f t="array" ref="B10:H10">요일및주+DATE(달력연도,5,1)-WEEKDAY(DATE(달력연도,5,1),(주시작="월요일")+1)+22</f>
        <v>43968</v>
      </c>
      <c r="C10" s="34">
        <v>43969</v>
      </c>
      <c r="D10" s="34">
        <v>43970</v>
      </c>
      <c r="E10" s="34">
        <v>43971</v>
      </c>
      <c r="F10" s="34">
        <v>43972</v>
      </c>
      <c r="G10" s="34">
        <v>43973</v>
      </c>
      <c r="H10" s="34">
        <v>43974</v>
      </c>
    </row>
    <row r="11" spans="2:9" s="11" customFormat="1" ht="56.1" customHeight="1">
      <c r="B11" s="35"/>
      <c r="C11" s="35"/>
      <c r="D11" s="35"/>
      <c r="E11" s="35"/>
      <c r="F11" s="35"/>
      <c r="G11" s="35"/>
      <c r="H11" s="35"/>
    </row>
    <row r="12" spans="2:9" s="8" customFormat="1" ht="24" customHeight="1">
      <c r="B12" s="32">
        <f t="array" ref="B12:H12">요일및주+DATE(달력연도,5,1)-WEEKDAY(DATE(달력연도,5,1),(주시작="월요일")+1)+29</f>
        <v>43975</v>
      </c>
      <c r="C12" s="32">
        <v>43976</v>
      </c>
      <c r="D12" s="32">
        <v>43977</v>
      </c>
      <c r="E12" s="32">
        <v>43978</v>
      </c>
      <c r="F12" s="32">
        <v>43979</v>
      </c>
      <c r="G12" s="32">
        <v>43980</v>
      </c>
      <c r="H12" s="32">
        <v>43981</v>
      </c>
    </row>
    <row r="13" spans="2:9" s="11" customFormat="1" ht="56.1" customHeight="1">
      <c r="B13" s="33"/>
      <c r="C13" s="33"/>
      <c r="D13" s="33"/>
      <c r="E13" s="33"/>
      <c r="F13" s="33"/>
      <c r="G13" s="33"/>
      <c r="H13" s="33"/>
    </row>
    <row r="14" spans="2:9" s="8" customFormat="1" ht="24" customHeight="1">
      <c r="B14" s="34">
        <f t="array" ref="B14:C14">요일및주+DATE(달력연도,5,1)-WEEKDAY(DATE(달력연도,5,1),(주시작="월요일")+1)+36</f>
        <v>43982</v>
      </c>
      <c r="C14" s="34">
        <v>43983</v>
      </c>
      <c r="D14" s="45" t="s">
        <v>0</v>
      </c>
      <c r="E14" s="45"/>
      <c r="F14" s="45"/>
      <c r="G14" s="45"/>
      <c r="H14" s="46"/>
    </row>
    <row r="15" spans="2:9" s="11" customFormat="1" ht="56.1" customHeight="1">
      <c r="B15" s="35"/>
      <c r="C15" s="35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400-000000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400-000001000000}"/>
    <dataValidation allowBlank="1" showInputMessage="1" showErrorMessage="1" prompt="5월 한 달 일정" sqref="A1" xr:uid="{00000000-0002-0000-0400-000002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400-000003000000}"/>
    <dataValidation allowBlank="1" showInputMessage="1" showErrorMessage="1" prompt="이 행과 7, 9, 11, 13, 15 행은 위의 셀에 있는 날짜와 관련된 일별 메모를 입력하는 셀입니다." sqref="B5" xr:uid="{00000000-0002-0000-0400-000004000000}"/>
    <dataValidation allowBlank="1" showInputMessage="1" prompt="이 셀에 월별 메모를 입력합니다." sqref="D15:H15" xr:uid="{00000000-0002-0000-0400-000005000000}"/>
    <dataValidation allowBlank="1" showInputMessage="1" prompt="아래 셀에 월별 메모를 입력합니다." sqref="D14:H14" xr:uid="{00000000-0002-0000-0400-000006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4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9" t="str">
        <f>달력연도&amp;"년"&amp;" 6월"</f>
        <v>2020년 6월</v>
      </c>
      <c r="C2" s="49"/>
      <c r="D2" s="49"/>
      <c r="E2" s="2"/>
      <c r="F2" s="2"/>
      <c r="G2" s="2"/>
      <c r="H2" s="3"/>
    </row>
    <row r="3" spans="2:9" s="4" customFormat="1" ht="24" customHeight="1">
      <c r="B3" s="22" t="str">
        <f>주시작</f>
        <v>일요일</v>
      </c>
      <c r="C3" s="23" t="str">
        <f t="shared" ref="C3:H3" si="0">TEXT(C4,"aaaa")</f>
        <v>월요일</v>
      </c>
      <c r="D3" s="23" t="str">
        <f t="shared" si="0"/>
        <v>화요일</v>
      </c>
      <c r="E3" s="23" t="str">
        <f t="shared" si="0"/>
        <v>수요일</v>
      </c>
      <c r="F3" s="23" t="str">
        <f t="shared" si="0"/>
        <v>목요일</v>
      </c>
      <c r="G3" s="23" t="str">
        <f t="shared" si="0"/>
        <v>금요일</v>
      </c>
      <c r="H3" s="24" t="str">
        <f t="shared" si="0"/>
        <v>토요일</v>
      </c>
    </row>
    <row r="4" spans="2:9" s="8" customFormat="1" ht="24" customHeight="1">
      <c r="B4" s="25">
        <f t="array" ref="B4:H4">요일및주+DATE(달력연도,6,1)-WEEKDAY(DATE(달력연도,6,1),(주시작="월요일")+1)+1</f>
        <v>43982</v>
      </c>
      <c r="C4" s="25">
        <v>43983</v>
      </c>
      <c r="D4" s="25">
        <v>43984</v>
      </c>
      <c r="E4" s="25">
        <v>43985</v>
      </c>
      <c r="F4" s="25">
        <v>43986</v>
      </c>
      <c r="G4" s="25">
        <v>43987</v>
      </c>
      <c r="H4" s="25">
        <v>43988</v>
      </c>
    </row>
    <row r="5" spans="2:9" s="11" customFormat="1" ht="56.1" customHeight="1">
      <c r="B5" s="26"/>
      <c r="C5" s="26"/>
      <c r="D5" s="26"/>
      <c r="E5" s="26"/>
      <c r="F5" s="26"/>
      <c r="G5" s="26"/>
      <c r="H5" s="26"/>
    </row>
    <row r="6" spans="2:9" s="8" customFormat="1" ht="24" customHeight="1">
      <c r="B6" s="27">
        <f t="array" ref="B6:H6">요일및주+DATE(달력연도,6,1)-WEEKDAY(DATE(달력연도,6,1),(주시작="월요일")+1)+8</f>
        <v>43989</v>
      </c>
      <c r="C6" s="27">
        <v>43990</v>
      </c>
      <c r="D6" s="27">
        <v>43991</v>
      </c>
      <c r="E6" s="27">
        <v>43992</v>
      </c>
      <c r="F6" s="27">
        <v>43993</v>
      </c>
      <c r="G6" s="27">
        <v>43994</v>
      </c>
      <c r="H6" s="27">
        <v>43995</v>
      </c>
    </row>
    <row r="7" spans="2:9" s="11" customFormat="1" ht="56.1" customHeight="1">
      <c r="B7" s="28"/>
      <c r="C7" s="28"/>
      <c r="D7" s="28"/>
      <c r="E7" s="28"/>
      <c r="F7" s="28"/>
      <c r="G7" s="28"/>
      <c r="H7" s="28"/>
    </row>
    <row r="8" spans="2:9" s="8" customFormat="1" ht="24" customHeight="1">
      <c r="B8" s="25">
        <f t="array" ref="B8:H8">요일및주+DATE(달력연도,6,1)-WEEKDAY(DATE(달력연도,6,1),(주시작="월요일")+1)+15</f>
        <v>43996</v>
      </c>
      <c r="C8" s="25">
        <v>43997</v>
      </c>
      <c r="D8" s="25">
        <v>43998</v>
      </c>
      <c r="E8" s="25">
        <v>43999</v>
      </c>
      <c r="F8" s="25">
        <v>44000</v>
      </c>
      <c r="G8" s="25">
        <v>44001</v>
      </c>
      <c r="H8" s="25">
        <v>44002</v>
      </c>
    </row>
    <row r="9" spans="2:9" s="11" customFormat="1" ht="56.1" customHeight="1">
      <c r="B9" s="26"/>
      <c r="C9" s="26"/>
      <c r="D9" s="26"/>
      <c r="E9" s="26"/>
      <c r="F9" s="26"/>
      <c r="G9" s="26"/>
      <c r="H9" s="26"/>
    </row>
    <row r="10" spans="2:9" s="8" customFormat="1" ht="24" customHeight="1">
      <c r="B10" s="27">
        <f t="array" ref="B10:H10">요일및주+DATE(달력연도,6,1)-WEEKDAY(DATE(달력연도,6,1),(주시작="월요일")+1)+22</f>
        <v>44003</v>
      </c>
      <c r="C10" s="27">
        <v>44004</v>
      </c>
      <c r="D10" s="27">
        <v>44005</v>
      </c>
      <c r="E10" s="27">
        <v>44006</v>
      </c>
      <c r="F10" s="27">
        <v>44007</v>
      </c>
      <c r="G10" s="27">
        <v>44008</v>
      </c>
      <c r="H10" s="27">
        <v>44009</v>
      </c>
    </row>
    <row r="11" spans="2:9" s="11" customFormat="1" ht="56.1" customHeight="1">
      <c r="B11" s="28"/>
      <c r="C11" s="28"/>
      <c r="D11" s="28"/>
      <c r="E11" s="28"/>
      <c r="F11" s="28"/>
      <c r="G11" s="28"/>
      <c r="H11" s="28"/>
    </row>
    <row r="12" spans="2:9" s="8" customFormat="1" ht="24" customHeight="1">
      <c r="B12" s="25">
        <f t="array" ref="B12:H12">요일및주+DATE(달력연도,6,1)-WEEKDAY(DATE(달력연도,6,1),(주시작="월요일")+1)+29</f>
        <v>44010</v>
      </c>
      <c r="C12" s="25">
        <v>44011</v>
      </c>
      <c r="D12" s="25">
        <v>44012</v>
      </c>
      <c r="E12" s="25">
        <v>44013</v>
      </c>
      <c r="F12" s="25">
        <v>44014</v>
      </c>
      <c r="G12" s="25">
        <v>44015</v>
      </c>
      <c r="H12" s="25">
        <v>44016</v>
      </c>
    </row>
    <row r="13" spans="2:9" s="11" customFormat="1" ht="56.1" customHeight="1">
      <c r="B13" s="26"/>
      <c r="C13" s="26"/>
      <c r="D13" s="26"/>
      <c r="E13" s="26"/>
      <c r="F13" s="26"/>
      <c r="G13" s="26"/>
      <c r="H13" s="26"/>
    </row>
    <row r="14" spans="2:9" s="8" customFormat="1" ht="24" customHeight="1">
      <c r="B14" s="27">
        <f t="array" ref="B14:C14">요일및주+DATE(달력연도,6,1)-WEEKDAY(DATE(달력연도,6,1),(주시작="월요일")+1)+36</f>
        <v>44017</v>
      </c>
      <c r="C14" s="27">
        <v>44018</v>
      </c>
      <c r="D14" s="50" t="s">
        <v>0</v>
      </c>
      <c r="E14" s="50"/>
      <c r="F14" s="50"/>
      <c r="G14" s="50"/>
      <c r="H14" s="51"/>
    </row>
    <row r="15" spans="2:9" s="11" customFormat="1" ht="56.1" customHeight="1">
      <c r="B15" s="28"/>
      <c r="C15" s="28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500-000000000000}"/>
    <dataValidation allowBlank="1" showInputMessage="1" showErrorMessage="1" prompt="6월 한 달 일정" sqref="A1" xr:uid="{00000000-0002-0000-0500-000001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500-000002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500-000003000000}"/>
    <dataValidation allowBlank="1" showInputMessage="1" prompt="아래 셀에 월별 메모를 입력합니다." sqref="D14:H14" xr:uid="{00000000-0002-0000-0500-000004000000}"/>
    <dataValidation allowBlank="1" showInputMessage="1" prompt="이 셀에 월별 메모를 입력합니다." sqref="D15:H15" xr:uid="{00000000-0002-0000-0500-000005000000}"/>
    <dataValidation allowBlank="1" showInputMessage="1" showErrorMessage="1" prompt="이 행과 7, 9, 11, 13, 15 행은 위의 셀에 있는 날짜와 관련된 일별 메모를 입력하는 셀입니다." sqref="B5" xr:uid="{00000000-0002-0000-0500-000006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5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9" t="str">
        <f>달력연도&amp;"년"&amp;" 7월"</f>
        <v>2020년 7월</v>
      </c>
      <c r="C2" s="49"/>
      <c r="D2" s="49"/>
      <c r="E2" s="2"/>
      <c r="F2" s="2"/>
      <c r="G2" s="2"/>
      <c r="H2" s="3"/>
    </row>
    <row r="3" spans="2:9" s="4" customFormat="1" ht="24" customHeight="1">
      <c r="B3" s="22" t="str">
        <f>주시작</f>
        <v>일요일</v>
      </c>
      <c r="C3" s="23" t="str">
        <f t="shared" ref="C3:H3" si="0">TEXT(C4,"aaaa")</f>
        <v>월요일</v>
      </c>
      <c r="D3" s="23" t="str">
        <f t="shared" si="0"/>
        <v>화요일</v>
      </c>
      <c r="E3" s="23" t="str">
        <f t="shared" si="0"/>
        <v>수요일</v>
      </c>
      <c r="F3" s="23" t="str">
        <f t="shared" si="0"/>
        <v>목요일</v>
      </c>
      <c r="G3" s="23" t="str">
        <f t="shared" si="0"/>
        <v>금요일</v>
      </c>
      <c r="H3" s="24" t="str">
        <f t="shared" si="0"/>
        <v>토요일</v>
      </c>
    </row>
    <row r="4" spans="2:9" s="8" customFormat="1" ht="24" customHeight="1">
      <c r="B4" s="25">
        <f t="array" ref="B4:H4">요일및주+DATE(달력연도,7,1)-WEEKDAY(DATE(달력연도,7,1),(주시작="월요일")+1)+1</f>
        <v>44010</v>
      </c>
      <c r="C4" s="25">
        <v>44011</v>
      </c>
      <c r="D4" s="25">
        <v>44012</v>
      </c>
      <c r="E4" s="25">
        <v>44013</v>
      </c>
      <c r="F4" s="25">
        <v>44014</v>
      </c>
      <c r="G4" s="25">
        <v>44015</v>
      </c>
      <c r="H4" s="25">
        <v>44016</v>
      </c>
    </row>
    <row r="5" spans="2:9" s="11" customFormat="1" ht="56.1" customHeight="1">
      <c r="B5" s="26"/>
      <c r="C5" s="26"/>
      <c r="D5" s="26"/>
      <c r="E5" s="26"/>
      <c r="F5" s="26"/>
      <c r="G5" s="26"/>
      <c r="H5" s="26"/>
    </row>
    <row r="6" spans="2:9" s="8" customFormat="1" ht="24" customHeight="1">
      <c r="B6" s="27">
        <f t="array" ref="B6:H6">요일및주+DATE(달력연도,7,1)-WEEKDAY(DATE(달력연도,7,1),(주시작="월요일")+1)+8</f>
        <v>44017</v>
      </c>
      <c r="C6" s="27">
        <v>44018</v>
      </c>
      <c r="D6" s="27">
        <v>44019</v>
      </c>
      <c r="E6" s="27">
        <v>44020</v>
      </c>
      <c r="F6" s="27">
        <v>44021</v>
      </c>
      <c r="G6" s="27">
        <v>44022</v>
      </c>
      <c r="H6" s="27">
        <v>44023</v>
      </c>
    </row>
    <row r="7" spans="2:9" s="11" customFormat="1" ht="56.1" customHeight="1">
      <c r="B7" s="28"/>
      <c r="C7" s="28"/>
      <c r="D7" s="28"/>
      <c r="E7" s="28"/>
      <c r="F7" s="28"/>
      <c r="G7" s="28"/>
      <c r="H7" s="28"/>
    </row>
    <row r="8" spans="2:9" s="8" customFormat="1" ht="24" customHeight="1">
      <c r="B8" s="25">
        <f t="array" ref="B8:H8">요일및주+DATE(달력연도,7,1)-WEEKDAY(DATE(달력연도,7,1),(주시작="월요일")+1)+15</f>
        <v>44024</v>
      </c>
      <c r="C8" s="25">
        <v>44025</v>
      </c>
      <c r="D8" s="25">
        <v>44026</v>
      </c>
      <c r="E8" s="25">
        <v>44027</v>
      </c>
      <c r="F8" s="25">
        <v>44028</v>
      </c>
      <c r="G8" s="25">
        <v>44029</v>
      </c>
      <c r="H8" s="25">
        <v>44030</v>
      </c>
    </row>
    <row r="9" spans="2:9" s="11" customFormat="1" ht="56.1" customHeight="1">
      <c r="B9" s="26"/>
      <c r="C9" s="26"/>
      <c r="D9" s="26"/>
      <c r="E9" s="26"/>
      <c r="F9" s="26"/>
      <c r="G9" s="26"/>
      <c r="H9" s="26"/>
    </row>
    <row r="10" spans="2:9" s="8" customFormat="1" ht="24" customHeight="1">
      <c r="B10" s="27">
        <f t="array" ref="B10:H10">요일및주+DATE(달력연도,7,1)-WEEKDAY(DATE(달력연도,7,1),(주시작="월요일")+1)+22</f>
        <v>44031</v>
      </c>
      <c r="C10" s="27">
        <v>44032</v>
      </c>
      <c r="D10" s="27">
        <v>44033</v>
      </c>
      <c r="E10" s="27">
        <v>44034</v>
      </c>
      <c r="F10" s="27">
        <v>44035</v>
      </c>
      <c r="G10" s="27">
        <v>44036</v>
      </c>
      <c r="H10" s="27">
        <v>44037</v>
      </c>
    </row>
    <row r="11" spans="2:9" s="11" customFormat="1" ht="56.1" customHeight="1">
      <c r="B11" s="28"/>
      <c r="C11" s="28"/>
      <c r="D11" s="28"/>
      <c r="E11" s="28"/>
      <c r="F11" s="28"/>
      <c r="G11" s="28"/>
      <c r="H11" s="28"/>
    </row>
    <row r="12" spans="2:9" s="8" customFormat="1" ht="24" customHeight="1">
      <c r="B12" s="25">
        <f t="array" ref="B12:H12">요일및주+DATE(달력연도,7,1)-WEEKDAY(DATE(달력연도,7,1),(주시작="월요일")+1)+29</f>
        <v>44038</v>
      </c>
      <c r="C12" s="25">
        <v>44039</v>
      </c>
      <c r="D12" s="25">
        <v>44040</v>
      </c>
      <c r="E12" s="25">
        <v>44041</v>
      </c>
      <c r="F12" s="25">
        <v>44042</v>
      </c>
      <c r="G12" s="25">
        <v>44043</v>
      </c>
      <c r="H12" s="25">
        <v>44044</v>
      </c>
    </row>
    <row r="13" spans="2:9" s="11" customFormat="1" ht="56.1" customHeight="1">
      <c r="B13" s="26"/>
      <c r="C13" s="26"/>
      <c r="D13" s="26"/>
      <c r="E13" s="26"/>
      <c r="F13" s="26"/>
      <c r="G13" s="26"/>
      <c r="H13" s="26"/>
    </row>
    <row r="14" spans="2:9" s="8" customFormat="1" ht="24" customHeight="1">
      <c r="B14" s="27">
        <f t="array" ref="B14:C14">요일및주+DATE(달력연도,7,1)-WEEKDAY(DATE(달력연도,7,1),(주시작="월요일")+1)+36</f>
        <v>44045</v>
      </c>
      <c r="C14" s="27">
        <v>44046</v>
      </c>
      <c r="D14" s="50" t="s">
        <v>0</v>
      </c>
      <c r="E14" s="50"/>
      <c r="F14" s="50"/>
      <c r="G14" s="50"/>
      <c r="H14" s="51"/>
    </row>
    <row r="15" spans="2:9" s="11" customFormat="1" ht="56.1" customHeight="1">
      <c r="B15" s="28"/>
      <c r="C15" s="28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600-000000000000}"/>
    <dataValidation allowBlank="1" showInputMessage="1" showErrorMessage="1" prompt="7월 한 달 일정" sqref="A1" xr:uid="{00000000-0002-0000-0600-000001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600-000002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600-000003000000}"/>
    <dataValidation allowBlank="1" showInputMessage="1" showErrorMessage="1" prompt="이 행과 7, 9, 11, 13, 15 행은 위의 셀에 있는 날짜와 관련된 일별 메모를 입력하는 셀입니다." sqref="B5" xr:uid="{00000000-0002-0000-0600-000004000000}"/>
    <dataValidation allowBlank="1" showInputMessage="1" prompt="이 셀에 월별 메모를 입력합니다." sqref="D15:H15" xr:uid="{00000000-0002-0000-0600-000005000000}"/>
    <dataValidation allowBlank="1" showInputMessage="1" prompt="아래 셀에 월별 메모를 입력합니다." sqref="D14:H14" xr:uid="{00000000-0002-0000-0600-000006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6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showRowColHeader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9" t="str">
        <f>달력연도&amp;"년"&amp;" 8월"</f>
        <v>2020년 8월</v>
      </c>
      <c r="C2" s="49"/>
      <c r="D2" s="49"/>
      <c r="E2" s="2"/>
      <c r="F2" s="2"/>
      <c r="G2" s="2"/>
      <c r="H2" s="3"/>
    </row>
    <row r="3" spans="2:9" s="4" customFormat="1" ht="24" customHeight="1">
      <c r="B3" s="22" t="str">
        <f>주시작</f>
        <v>일요일</v>
      </c>
      <c r="C3" s="23" t="str">
        <f t="shared" ref="C3:H3" si="0">TEXT(C4,"aaaa")</f>
        <v>월요일</v>
      </c>
      <c r="D3" s="23" t="str">
        <f t="shared" si="0"/>
        <v>화요일</v>
      </c>
      <c r="E3" s="23" t="str">
        <f t="shared" si="0"/>
        <v>수요일</v>
      </c>
      <c r="F3" s="23" t="str">
        <f t="shared" si="0"/>
        <v>목요일</v>
      </c>
      <c r="G3" s="23" t="str">
        <f t="shared" si="0"/>
        <v>금요일</v>
      </c>
      <c r="H3" s="24" t="str">
        <f t="shared" si="0"/>
        <v>토요일</v>
      </c>
    </row>
    <row r="4" spans="2:9" s="8" customFormat="1" ht="24" customHeight="1">
      <c r="B4" s="25">
        <f t="array" ref="B4:H4">요일및주+DATE(달력연도,8,1)-WEEKDAY(DATE(달력연도,8,1),(주시작="월요일")+1)+1</f>
        <v>44038</v>
      </c>
      <c r="C4" s="25">
        <v>44039</v>
      </c>
      <c r="D4" s="25">
        <v>44040</v>
      </c>
      <c r="E4" s="25">
        <v>44041</v>
      </c>
      <c r="F4" s="25">
        <v>44042</v>
      </c>
      <c r="G4" s="25">
        <v>44043</v>
      </c>
      <c r="H4" s="25">
        <v>44044</v>
      </c>
    </row>
    <row r="5" spans="2:9" s="11" customFormat="1" ht="56.1" customHeight="1">
      <c r="B5" s="26"/>
      <c r="C5" s="26"/>
      <c r="D5" s="26"/>
      <c r="E5" s="26"/>
      <c r="F5" s="26"/>
      <c r="G5" s="26"/>
      <c r="H5" s="26"/>
    </row>
    <row r="6" spans="2:9" s="8" customFormat="1" ht="24" customHeight="1">
      <c r="B6" s="27">
        <f t="array" ref="B6:H6">요일및주+DATE(달력연도,8,1)-WEEKDAY(DATE(달력연도,8,1),(주시작="월요일")+1)+8</f>
        <v>44045</v>
      </c>
      <c r="C6" s="27">
        <v>44046</v>
      </c>
      <c r="D6" s="27">
        <v>44047</v>
      </c>
      <c r="E6" s="27">
        <v>44048</v>
      </c>
      <c r="F6" s="27">
        <v>44049</v>
      </c>
      <c r="G6" s="27">
        <v>44050</v>
      </c>
      <c r="H6" s="27">
        <v>44051</v>
      </c>
    </row>
    <row r="7" spans="2:9" s="11" customFormat="1" ht="56.1" customHeight="1">
      <c r="B7" s="28"/>
      <c r="C7" s="28"/>
      <c r="D7" s="28"/>
      <c r="E7" s="28"/>
      <c r="F7" s="28"/>
      <c r="G7" s="28"/>
      <c r="H7" s="28"/>
    </row>
    <row r="8" spans="2:9" s="8" customFormat="1" ht="24" customHeight="1">
      <c r="B8" s="25">
        <f t="array" ref="B8:H8">요일및주+DATE(달력연도,8,1)-WEEKDAY(DATE(달력연도,8,1),(주시작="월요일")+1)+15</f>
        <v>44052</v>
      </c>
      <c r="C8" s="25">
        <v>44053</v>
      </c>
      <c r="D8" s="25">
        <v>44054</v>
      </c>
      <c r="E8" s="25">
        <v>44055</v>
      </c>
      <c r="F8" s="25">
        <v>44056</v>
      </c>
      <c r="G8" s="25">
        <v>44057</v>
      </c>
      <c r="H8" s="25">
        <v>44058</v>
      </c>
    </row>
    <row r="9" spans="2:9" s="11" customFormat="1" ht="56.1" customHeight="1">
      <c r="B9" s="26"/>
      <c r="C9" s="26"/>
      <c r="D9" s="26"/>
      <c r="E9" s="26"/>
      <c r="F9" s="26"/>
      <c r="G9" s="26"/>
      <c r="H9" s="26"/>
    </row>
    <row r="10" spans="2:9" s="8" customFormat="1" ht="24" customHeight="1">
      <c r="B10" s="27">
        <f t="array" ref="B10:H10">요일및주+DATE(달력연도,8,1)-WEEKDAY(DATE(달력연도,8,1),(주시작="월요일")+1)+22</f>
        <v>44059</v>
      </c>
      <c r="C10" s="27">
        <v>44060</v>
      </c>
      <c r="D10" s="27">
        <v>44061</v>
      </c>
      <c r="E10" s="27">
        <v>44062</v>
      </c>
      <c r="F10" s="27">
        <v>44063</v>
      </c>
      <c r="G10" s="27">
        <v>44064</v>
      </c>
      <c r="H10" s="27">
        <v>44065</v>
      </c>
    </row>
    <row r="11" spans="2:9" s="11" customFormat="1" ht="56.1" customHeight="1">
      <c r="B11" s="28"/>
      <c r="C11" s="28"/>
      <c r="D11" s="28"/>
      <c r="E11" s="28"/>
      <c r="F11" s="28"/>
      <c r="G11" s="28"/>
      <c r="H11" s="28"/>
    </row>
    <row r="12" spans="2:9" s="8" customFormat="1" ht="24" customHeight="1">
      <c r="B12" s="25">
        <f t="array" ref="B12:H12">요일및주+DATE(달력연도,8,1)-WEEKDAY(DATE(달력연도,8,1),(주시작="월요일")+1)+29</f>
        <v>44066</v>
      </c>
      <c r="C12" s="25">
        <v>44067</v>
      </c>
      <c r="D12" s="25">
        <v>44068</v>
      </c>
      <c r="E12" s="25">
        <v>44069</v>
      </c>
      <c r="F12" s="25">
        <v>44070</v>
      </c>
      <c r="G12" s="25">
        <v>44071</v>
      </c>
      <c r="H12" s="25">
        <v>44072</v>
      </c>
    </row>
    <row r="13" spans="2:9" s="11" customFormat="1" ht="56.1" customHeight="1">
      <c r="B13" s="26"/>
      <c r="C13" s="26"/>
      <c r="D13" s="26"/>
      <c r="E13" s="26"/>
      <c r="F13" s="26"/>
      <c r="G13" s="26"/>
      <c r="H13" s="26"/>
    </row>
    <row r="14" spans="2:9" s="8" customFormat="1" ht="24" customHeight="1">
      <c r="B14" s="27">
        <f t="array" ref="B14:C14">요일및주+DATE(달력연도,8,1)-WEEKDAY(DATE(달력연도,8,1),(주시작="월요일")+1)+36</f>
        <v>44073</v>
      </c>
      <c r="C14" s="27">
        <v>44074</v>
      </c>
      <c r="D14" s="50" t="s">
        <v>0</v>
      </c>
      <c r="E14" s="50"/>
      <c r="F14" s="50"/>
      <c r="G14" s="50"/>
      <c r="H14" s="51"/>
    </row>
    <row r="15" spans="2:9" s="11" customFormat="1" ht="56.1" customHeight="1">
      <c r="B15" s="28"/>
      <c r="C15" s="28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700-000000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700-000001000000}"/>
    <dataValidation allowBlank="1" showInputMessage="1" showErrorMessage="1" prompt="8월 한 달 일정" sqref="A1" xr:uid="{00000000-0002-0000-0700-000002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700-000003000000}"/>
    <dataValidation allowBlank="1" showInputMessage="1" prompt="아래 셀에 월별 메모를 입력합니다." sqref="D14:H14" xr:uid="{00000000-0002-0000-0700-000004000000}"/>
    <dataValidation allowBlank="1" showInputMessage="1" prompt="이 셀에 월별 메모를 입력합니다." sqref="D15:H15" xr:uid="{00000000-0002-0000-0700-000005000000}"/>
    <dataValidation allowBlank="1" showInputMessage="1" showErrorMessage="1" prompt="이 행과 7, 9, 11, 13, 15 행은 위의 셀에 있는 날짜와 관련된 일별 메모를 입력하는 셀입니다." sqref="B5" xr:uid="{00000000-0002-0000-0700-000006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7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4" t="str">
        <f>달력연도&amp;"년"&amp;" 9월"</f>
        <v>2020년 9월</v>
      </c>
      <c r="C2" s="54"/>
      <c r="D2" s="54"/>
      <c r="E2" s="2"/>
      <c r="F2" s="2"/>
      <c r="G2" s="2"/>
      <c r="H2" s="3"/>
    </row>
    <row r="3" spans="2:9" s="4" customFormat="1" ht="24" customHeight="1">
      <c r="B3" s="15" t="str">
        <f>주시작</f>
        <v>일요일</v>
      </c>
      <c r="C3" s="16" t="str">
        <f t="shared" ref="C3:H3" si="0">TEXT(C4,"aaaa")</f>
        <v>월요일</v>
      </c>
      <c r="D3" s="16" t="str">
        <f t="shared" si="0"/>
        <v>화요일</v>
      </c>
      <c r="E3" s="16" t="str">
        <f t="shared" si="0"/>
        <v>수요일</v>
      </c>
      <c r="F3" s="16" t="str">
        <f t="shared" si="0"/>
        <v>목요일</v>
      </c>
      <c r="G3" s="16" t="str">
        <f t="shared" si="0"/>
        <v>금요일</v>
      </c>
      <c r="H3" s="17" t="str">
        <f t="shared" si="0"/>
        <v>토요일</v>
      </c>
    </row>
    <row r="4" spans="2:9" s="8" customFormat="1" ht="24" customHeight="1">
      <c r="B4" s="18">
        <f t="array" ref="B4:H4">요일및주+DATE(달력연도,9,1)-WEEKDAY(DATE(달력연도,9,1),(주시작="월요일")+1)+1</f>
        <v>44073</v>
      </c>
      <c r="C4" s="18">
        <v>44074</v>
      </c>
      <c r="D4" s="18">
        <v>44075</v>
      </c>
      <c r="E4" s="18">
        <v>44076</v>
      </c>
      <c r="F4" s="18">
        <v>44077</v>
      </c>
      <c r="G4" s="18">
        <v>44078</v>
      </c>
      <c r="H4" s="18">
        <v>44079</v>
      </c>
    </row>
    <row r="5" spans="2:9" s="11" customFormat="1" ht="56.1" customHeight="1">
      <c r="B5" s="19"/>
      <c r="C5" s="19"/>
      <c r="D5" s="19"/>
      <c r="E5" s="19"/>
      <c r="F5" s="19"/>
      <c r="G5" s="19"/>
      <c r="H5" s="19"/>
    </row>
    <row r="6" spans="2:9" s="8" customFormat="1" ht="24" customHeight="1">
      <c r="B6" s="20">
        <f t="array" ref="B6:H6">요일및주+DATE(달력연도,9,1)-WEEKDAY(DATE(달력연도,9,1),(주시작="월요일")+1)+8</f>
        <v>44080</v>
      </c>
      <c r="C6" s="20">
        <v>44081</v>
      </c>
      <c r="D6" s="20">
        <v>44082</v>
      </c>
      <c r="E6" s="20">
        <v>44083</v>
      </c>
      <c r="F6" s="20">
        <v>44084</v>
      </c>
      <c r="G6" s="20">
        <v>44085</v>
      </c>
      <c r="H6" s="20">
        <v>44086</v>
      </c>
    </row>
    <row r="7" spans="2:9" s="11" customFormat="1" ht="56.1" customHeight="1">
      <c r="B7" s="21"/>
      <c r="C7" s="21"/>
      <c r="D7" s="21"/>
      <c r="E7" s="21"/>
      <c r="F7" s="21"/>
      <c r="G7" s="21"/>
      <c r="H7" s="21"/>
    </row>
    <row r="8" spans="2:9" s="8" customFormat="1" ht="24" customHeight="1">
      <c r="B8" s="18">
        <f t="array" ref="B8:H8">요일및주+DATE(달력연도,9,1)-WEEKDAY(DATE(달력연도,9,1),(주시작="월요일")+1)+15</f>
        <v>44087</v>
      </c>
      <c r="C8" s="18">
        <v>44088</v>
      </c>
      <c r="D8" s="18">
        <v>44089</v>
      </c>
      <c r="E8" s="18">
        <v>44090</v>
      </c>
      <c r="F8" s="18">
        <v>44091</v>
      </c>
      <c r="G8" s="18">
        <v>44092</v>
      </c>
      <c r="H8" s="18">
        <v>44093</v>
      </c>
    </row>
    <row r="9" spans="2:9" s="11" customFormat="1" ht="56.1" customHeight="1">
      <c r="B9" s="19"/>
      <c r="C9" s="19"/>
      <c r="D9" s="19"/>
      <c r="E9" s="19"/>
      <c r="F9" s="19"/>
      <c r="G9" s="19"/>
      <c r="H9" s="19"/>
    </row>
    <row r="10" spans="2:9" s="8" customFormat="1" ht="24" customHeight="1">
      <c r="B10" s="20">
        <f t="array" ref="B10:H10">요일및주+DATE(달력연도,9,1)-WEEKDAY(DATE(달력연도,9,1),(주시작="월요일")+1)+22</f>
        <v>44094</v>
      </c>
      <c r="C10" s="20">
        <v>44095</v>
      </c>
      <c r="D10" s="20">
        <v>44096</v>
      </c>
      <c r="E10" s="20">
        <v>44097</v>
      </c>
      <c r="F10" s="20">
        <v>44098</v>
      </c>
      <c r="G10" s="20">
        <v>44099</v>
      </c>
      <c r="H10" s="20">
        <v>44100</v>
      </c>
    </row>
    <row r="11" spans="2:9" s="11" customFormat="1" ht="56.1" customHeight="1">
      <c r="B11" s="21"/>
      <c r="C11" s="21"/>
      <c r="D11" s="21"/>
      <c r="E11" s="21"/>
      <c r="F11" s="21"/>
      <c r="G11" s="21"/>
      <c r="H11" s="21"/>
    </row>
    <row r="12" spans="2:9" s="8" customFormat="1" ht="24" customHeight="1">
      <c r="B12" s="18">
        <f t="array" ref="B12:H12">요일및주+DATE(달력연도,9,1)-WEEKDAY(DATE(달력연도,9,1),(주시작="월요일")+1)+29</f>
        <v>44101</v>
      </c>
      <c r="C12" s="18">
        <v>44102</v>
      </c>
      <c r="D12" s="18">
        <v>44103</v>
      </c>
      <c r="E12" s="18">
        <v>44104</v>
      </c>
      <c r="F12" s="18">
        <v>44105</v>
      </c>
      <c r="G12" s="18">
        <v>44106</v>
      </c>
      <c r="H12" s="18">
        <v>44107</v>
      </c>
    </row>
    <row r="13" spans="2:9" s="11" customFormat="1" ht="56.1" customHeight="1">
      <c r="B13" s="19"/>
      <c r="C13" s="19"/>
      <c r="D13" s="19"/>
      <c r="E13" s="19"/>
      <c r="F13" s="19"/>
      <c r="G13" s="19"/>
      <c r="H13" s="19"/>
    </row>
    <row r="14" spans="2:9" s="8" customFormat="1" ht="24" customHeight="1">
      <c r="B14" s="20">
        <f t="array" ref="B14:C14">요일및주+DATE(달력연도,9,1)-WEEKDAY(DATE(달력연도,9,1),(주시작="월요일")+1)+36</f>
        <v>44108</v>
      </c>
      <c r="C14" s="20">
        <v>44109</v>
      </c>
      <c r="D14" s="55" t="s">
        <v>0</v>
      </c>
      <c r="E14" s="55"/>
      <c r="F14" s="55"/>
      <c r="G14" s="55"/>
      <c r="H14" s="56"/>
    </row>
    <row r="15" spans="2:9" s="11" customFormat="1" ht="56.1" customHeight="1">
      <c r="B15" s="21"/>
      <c r="C15" s="21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phoneticPr fontId="24" type="noConversion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자동으로 결정된 평일입니다." sqref="C3:H3" xr:uid="{00000000-0002-0000-0800-000000000000}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 xr:uid="{00000000-0002-0000-0800-000001000000}"/>
    <dataValidation allowBlank="1" showInputMessage="1" showErrorMessage="1" prompt="9월 한 달 일정" sqref="A1" xr:uid="{00000000-0002-0000-0800-000002000000}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 xr:uid="{00000000-0002-0000-0800-000003000000}"/>
    <dataValidation allowBlank="1" showInputMessage="1" showErrorMessage="1" prompt="이 행과 7, 9, 11, 13, 15 행은 위의 셀에 있는 날짜와 관련된 일별 메모를 입력하는 셀입니다." sqref="B5" xr:uid="{00000000-0002-0000-0800-000004000000}"/>
    <dataValidation allowBlank="1" showInputMessage="1" prompt="이 셀에 월별 메모를 입력합니다." sqref="D15:H15" xr:uid="{00000000-0002-0000-0800-000005000000}"/>
    <dataValidation allowBlank="1" showInputMessage="1" prompt="아래 셀에 월별 메모를 입력합니다." sqref="D14:H14" xr:uid="{00000000-0002-0000-0800-000006000000}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 xr:uid="{00000000-0002-0000-0800-000007000000}"/>
  </dataValidations>
  <printOptions horizontalCentered="1"/>
  <pageMargins left="0.25" right="0.25" top="0.5" bottom="0.5" header="0.3" footer="0.3"/>
  <pageSetup paperSize="9" scale="87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 지정된 범위</vt:lpstr>
      </vt:variant>
      <vt:variant>
        <vt:i4>39</vt:i4>
      </vt:variant>
    </vt:vector>
  </HeadingPairs>
  <TitlesOfParts>
    <vt:vector size="51" baseType="lpstr">
      <vt:lpstr>1월</vt:lpstr>
      <vt:lpstr>2월</vt:lpstr>
      <vt:lpstr>3월</vt:lpstr>
      <vt:lpstr>4월</vt:lpstr>
      <vt:lpstr>5월</vt:lpstr>
      <vt:lpstr>6월</vt:lpstr>
      <vt:lpstr>7월</vt:lpstr>
      <vt:lpstr>8월</vt:lpstr>
      <vt:lpstr>9월</vt:lpstr>
      <vt:lpstr>10월</vt:lpstr>
      <vt:lpstr>11월</vt:lpstr>
      <vt:lpstr>12월</vt:lpstr>
      <vt:lpstr>'10월'!Print_Area</vt:lpstr>
      <vt:lpstr>'11월'!Print_Area</vt:lpstr>
      <vt:lpstr>'12월'!Print_Area</vt:lpstr>
      <vt:lpstr>'1월'!Print_Area</vt:lpstr>
      <vt:lpstr>'2월'!Print_Area</vt:lpstr>
      <vt:lpstr>'3월'!Print_Area</vt:lpstr>
      <vt:lpstr>'4월'!Print_Area</vt:lpstr>
      <vt:lpstr>'5월'!Print_Area</vt:lpstr>
      <vt:lpstr>'6월'!Print_Area</vt:lpstr>
      <vt:lpstr>'7월'!Print_Area</vt:lpstr>
      <vt:lpstr>'8월'!Print_Area</vt:lpstr>
      <vt:lpstr>'9월'!Print_Area</vt:lpstr>
      <vt:lpstr>달력연도</vt:lpstr>
      <vt:lpstr>열제목영역1..H12.1</vt:lpstr>
      <vt:lpstr>열제목영역1..H12.10</vt:lpstr>
      <vt:lpstr>열제목영역1..H12.11</vt:lpstr>
      <vt:lpstr>열제목영역1..H12.12</vt:lpstr>
      <vt:lpstr>열제목영역1..H12.2</vt:lpstr>
      <vt:lpstr>열제목영역1..H12.3</vt:lpstr>
      <vt:lpstr>열제목영역1..H12.4</vt:lpstr>
      <vt:lpstr>열제목영역1..H12.5</vt:lpstr>
      <vt:lpstr>열제목영역1..H12.6</vt:lpstr>
      <vt:lpstr>열제목영역1..H12.7</vt:lpstr>
      <vt:lpstr>열제목영역1..H12.8</vt:lpstr>
      <vt:lpstr>열제목영역1..H12.9</vt:lpstr>
      <vt:lpstr>열제목영역2..C14.1</vt:lpstr>
      <vt:lpstr>열제목영역2..C14.10</vt:lpstr>
      <vt:lpstr>열제목영역2..C14.11</vt:lpstr>
      <vt:lpstr>열제목영역2..C14.12</vt:lpstr>
      <vt:lpstr>열제목영역2..C14.2</vt:lpstr>
      <vt:lpstr>열제목영역2..C14.3</vt:lpstr>
      <vt:lpstr>열제목영역2..C14.4</vt:lpstr>
      <vt:lpstr>열제목영역2..C14.5</vt:lpstr>
      <vt:lpstr>열제목영역2..C14.6</vt:lpstr>
      <vt:lpstr>열제목영역2..C14.7</vt:lpstr>
      <vt:lpstr>열제목영역2..C14.8</vt:lpstr>
      <vt:lpstr>열제목영역2..C14.9</vt:lpstr>
      <vt:lpstr>주시작</vt:lpstr>
      <vt:lpstr>행제목영역1..K3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2020-02-21T08:20:21Z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