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1600" windowHeight="8325" xr2:uid="{00000000-000D-0000-FFFF-FFFF00000000}"/>
  </bookViews>
  <sheets>
    <sheet name="시작" sheetId="2" r:id="rId1"/>
    <sheet name="개인 월별 예산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<sst xmlns="http://schemas.openxmlformats.org/spreadsheetml/2006/main" count="159" uniqueCount="96">
  <si>
    <t>이 서식 파일 정보</t>
  </si>
  <si>
    <t>이 개인 월별 예산 워크시트를 사용하여 예상 및 실제 월별 수입 및 예상 및 실제 비용을 추적할 수 있습니다.</t>
  </si>
  <si>
    <t>각 표에서 다양한 범주에서 발생한 지출을 입력하세요.</t>
  </si>
  <si>
    <t>참고: </t>
  </si>
  <si>
    <t>추가적인 지침은 개인 월별 예산 워크시트의 A열에 있으며, 이 텍스트는 일부러 숨겨 놓았습니다. 텍스트를 제거하려면 A열을 선택한 다음 [삭제]를 선택합니다. 텍스트를 표시하려면 A열을 선택한 다음 글꼴 색상을 변경합니다.</t>
  </si>
  <si>
    <t>워크시트에 있는 표에 대해 자세히 알려면 표 안에서 SHIFT 키를 누른 채 F10 키를 누르고 [표] 옵션을 선택한 다음, [대체 텍스트]를 선택합니다.</t>
  </si>
  <si>
    <t>이 통합 문서에 개인 월별 예산을 만듭니다. 이 워크시트의 사용 방법에 대한 유용한 지침은 이 열의 셀에 있습니다. 아래쪽 화살표를 사용하여 시작할 수 있습니다.</t>
  </si>
  <si>
    <t>오른쪽 셀에 이 워크시트의 제목이 표시됩니다. 다음 지침은 A4 셀에 있습니다.</t>
  </si>
  <si>
    <t>오른쪽 셀에는 예상 월별 수입 레이블이 표시됩니다. E4 셀에 수입1, E5 셀에 추가 수입을 입력하여 E6 셀에 총 월별 수입을 계산합니다. 다음 지침은 A6 셀에 있습니다.</t>
  </si>
  <si>
    <t>J4 셀에 예상 잔액, J6 셀에 실제 잔액, J8 셀에 차이가 자동으로 계산됩니다. 다음 지침은 A8 셀에 있습니다.</t>
  </si>
  <si>
    <t>오른쪽 셀에는 실제 월별 수입 레이블이 표시됩니다. E8 셀에 수입1, E9 셀에 추가 수입을 입력하여 E10 셀에 총 월별 수입을 계산합니다. 다음 지침은 A12 셀에 있습니다.</t>
  </si>
  <si>
    <t>오른쪽 셀에서 시작하는 주거비 표와 G12 셀에서 시작하는 여가비 표에 세부 정보를 입력합니다. 다음 지침은 A25 셀에 있습니다.</t>
  </si>
  <si>
    <t>오른쪽 셀에서 시작하는 교통비 표와 G24 셀에서 시작하는 대출 표에 세부 정보를 입력합니다. 다음 지침은 A35 셀에 있습니다.</t>
  </si>
  <si>
    <t>오른쪽 셀에서 시작하는 보험료 표와 G33 셀에서 시작하는 세금 표에 세부 정보를 입력합니다. 다음 지침은 A42 셀에 있습니다.</t>
  </si>
  <si>
    <t>오른쪽 셀에서 시작하는 애완동물 표와 G46 셀에서 시작하는 경조사 표에 세부 정보를 입력합니다. 다음 지침은 A56 셀에 있습니다.</t>
  </si>
  <si>
    <t>오른쪽 셀에서 시작하는 개인 관리 표와 G52 셀에서 시작하는 법률 표에 세부 정보를 입력합니다. 다음 지침은 A59 셀에 있습니다.</t>
  </si>
  <si>
    <t>J59 셀에 총 예상 비용, J61 셀에 총 실제 비용, J63 셀에 총 차이가 자동으로 계산됩니다.</t>
  </si>
  <si>
    <t>개인 월별 예산</t>
  </si>
  <si>
    <t>예상 월별 수입</t>
  </si>
  <si>
    <t>실제 월별 수입</t>
  </si>
  <si>
    <t>주거비</t>
  </si>
  <si>
    <t>담보 대출 또는 임대</t>
  </si>
  <si>
    <t>전화 번호</t>
  </si>
  <si>
    <t>전기</t>
  </si>
  <si>
    <t>가스</t>
  </si>
  <si>
    <t>상하수도</t>
  </si>
  <si>
    <t>케이블</t>
  </si>
  <si>
    <t>쓰레기 수거비</t>
  </si>
  <si>
    <t>유지 관리 또는 보수비</t>
  </si>
  <si>
    <t>소모품</t>
  </si>
  <si>
    <t>기타</t>
  </si>
  <si>
    <t>소계</t>
  </si>
  <si>
    <t>교통비</t>
  </si>
  <si>
    <t>차량 비용</t>
  </si>
  <si>
    <t>버스/택시 요금</t>
  </si>
  <si>
    <t>보험</t>
  </si>
  <si>
    <t>라이선싱</t>
  </si>
  <si>
    <t>연료</t>
  </si>
  <si>
    <t>유지 관리</t>
  </si>
  <si>
    <t>보험료</t>
  </si>
  <si>
    <t>주택</t>
  </si>
  <si>
    <t>건강</t>
  </si>
  <si>
    <t>생명</t>
  </si>
  <si>
    <t>음식</t>
  </si>
  <si>
    <t>식료품</t>
  </si>
  <si>
    <t>외식</t>
  </si>
  <si>
    <t>애완동물</t>
  </si>
  <si>
    <t>의료</t>
  </si>
  <si>
    <t>미용</t>
  </si>
  <si>
    <t>장난감</t>
  </si>
  <si>
    <t>개인 관리</t>
  </si>
  <si>
    <t>머리/손톱 손질</t>
  </si>
  <si>
    <t>의류</t>
  </si>
  <si>
    <t>드라이 클리닝</t>
  </si>
  <si>
    <t>헬스 클럽</t>
  </si>
  <si>
    <t>협회비</t>
  </si>
  <si>
    <t>수입 1</t>
  </si>
  <si>
    <t>추가 수입</t>
  </si>
  <si>
    <t>월별 총 수입</t>
  </si>
  <si>
    <t>예상 비용</t>
  </si>
  <si>
    <t>실제 비용</t>
  </si>
  <si>
    <t>차액</t>
  </si>
  <si>
    <t>예상 잔액 
(예상 수입 - 지출)</t>
  </si>
  <si>
    <t>실제 잔액 
(실제 수입 - 지출)</t>
  </si>
  <si>
    <t>차액 
(실제 - 예상)</t>
  </si>
  <si>
    <t>여가비</t>
  </si>
  <si>
    <t>비디오/DVD</t>
  </si>
  <si>
    <t>CD</t>
  </si>
  <si>
    <t>영화</t>
  </si>
  <si>
    <t>콘서트</t>
  </si>
  <si>
    <t>스포츠 행사</t>
  </si>
  <si>
    <t>라이브 공연</t>
  </si>
  <si>
    <t>대출</t>
  </si>
  <si>
    <t>개인</t>
  </si>
  <si>
    <t>학생</t>
  </si>
  <si>
    <t>신용 카드</t>
  </si>
  <si>
    <t>세금</t>
  </si>
  <si>
    <t>국세</t>
  </si>
  <si>
    <t>지방세</t>
  </si>
  <si>
    <t>주민세</t>
  </si>
  <si>
    <t>저축 또는 투자</t>
  </si>
  <si>
    <t>퇴직금</t>
  </si>
  <si>
    <t>투자금</t>
  </si>
  <si>
    <t>선물 및 기부</t>
  </si>
  <si>
    <t>자선 기금 1</t>
  </si>
  <si>
    <t>자선 기금 2</t>
  </si>
  <si>
    <t>자선 기금 3</t>
  </si>
  <si>
    <t>법률</t>
  </si>
  <si>
    <t>변호사</t>
  </si>
  <si>
    <t>부양비</t>
  </si>
  <si>
    <t>선취 또는 재판 비용</t>
  </si>
  <si>
    <t>총 예상 비용</t>
  </si>
  <si>
    <t>총 실제 비용</t>
  </si>
  <si>
    <t>총 차이</t>
  </si>
  <si>
    <t>예상 잔액, 실제 잔액 및 차액는 자동으로 계산됩니다.</t>
    <phoneticPr fontId="25" type="noConversion"/>
  </si>
  <si>
    <t>오른쪽 셀에서 시작하는 음식 표와 G40 셀에서 시작하는 저축 표에 세부 정보를 입력합니다. 다음 지침은 A48 셀에 있습니다.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</si>
</sst>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9" formatCode="&quot;₩&quot;#,##0.00"/>
    <numFmt numFmtId="181" formatCode="&quot;₩&quot;#,##0.00_);[Red]\(&quot;₩&quot;#,##0.00\)"/>
  </numFmts>
  <fonts count="26">
    <font>
      <sz val="10"/>
      <color theme="1" tint="0.24994659260841701"/>
      <name val="Malgun Gothic"/>
      <family val="2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0"/>
      <color theme="1" tint="0.2499465926084170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22"/>
      <color theme="3" tint="0.24994659260841701"/>
      <name val="Malgun Gothic"/>
      <family val="2"/>
    </font>
    <font>
      <b/>
      <sz val="10"/>
      <color theme="1" tint="0.24994659260841701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16"/>
      <color theme="1" tint="0.24994659260841701"/>
      <name val="Malgun Gothic"/>
      <family val="2"/>
    </font>
    <font>
      <sz val="11"/>
      <color theme="1" tint="0.24994659260841701"/>
      <name val="Malgun Gothic"/>
      <family val="2"/>
    </font>
    <font>
      <b/>
      <sz val="11"/>
      <color theme="1" tint="0.24994659260841701"/>
      <name val="Malgun Gothic"/>
      <family val="2"/>
    </font>
    <font>
      <sz val="10"/>
      <color theme="0"/>
      <name val="Malgun Gothic"/>
      <family val="2"/>
    </font>
    <font>
      <sz val="8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7" applyNumberFormat="0" applyFill="0" applyAlignment="0" applyProtection="0"/>
    <xf numFmtId="0" fontId="8" fillId="0" borderId="8" applyNumberFormat="0" applyFill="0" applyBorder="0" applyAlignment="0" applyProtection="0"/>
    <xf numFmtId="0" fontId="12" fillId="0" borderId="9" applyNumberForma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0" applyNumberFormat="0" applyAlignment="0" applyProtection="0"/>
    <xf numFmtId="0" fontId="17" fillId="8" borderId="11" applyNumberFormat="0" applyAlignment="0" applyProtection="0"/>
    <xf numFmtId="0" fontId="6" fillId="8" borderId="10" applyNumberFormat="0" applyAlignment="0" applyProtection="0"/>
    <xf numFmtId="0" fontId="15" fillId="0" borderId="12" applyNumberFormat="0" applyFill="0" applyAlignment="0" applyProtection="0"/>
    <xf numFmtId="0" fontId="7" fillId="9" borderId="13" applyNumberFormat="0" applyAlignment="0" applyProtection="0"/>
    <xf numFmtId="0" fontId="20" fillId="0" borderId="0" applyNumberFormat="0" applyFill="0" applyBorder="0" applyAlignment="0" applyProtection="0"/>
    <xf numFmtId="0" fontId="8" fillId="10" borderId="14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28">
    <xf numFmtId="0" fontId="0" fillId="0" borderId="0" xfId="0"/>
    <xf numFmtId="0" fontId="11" fillId="0" borderId="7" xfId="1"/>
    <xf numFmtId="0" fontId="1" fillId="0" borderId="0" xfId="0" applyFont="1"/>
    <xf numFmtId="0" fontId="0" fillId="0" borderId="0" xfId="0" applyFont="1" applyFill="1" applyBorder="1"/>
    <xf numFmtId="0" fontId="2" fillId="0" borderId="0" xfId="0" applyFont="1"/>
    <xf numFmtId="0" fontId="0" fillId="0" borderId="0" xfId="0" applyAlignment="1">
      <alignment vertical="center"/>
    </xf>
    <xf numFmtId="0" fontId="21" fillId="3" borderId="0" xfId="2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24" fillId="0" borderId="0" xfId="0" applyFont="1"/>
    <xf numFmtId="0" fontId="0" fillId="0" borderId="0" xfId="0" applyFont="1"/>
    <xf numFmtId="179" fontId="0" fillId="0" borderId="0" xfId="0" applyNumberFormat="1" applyFont="1" applyFill="1" applyBorder="1"/>
    <xf numFmtId="179" fontId="0" fillId="0" borderId="0" xfId="0" applyNumberFormat="1"/>
    <xf numFmtId="0" fontId="8" fillId="0" borderId="5" xfId="2" applyBorder="1" applyAlignment="1">
      <alignment vertical="center"/>
    </xf>
    <xf numFmtId="0" fontId="8" fillId="0" borderId="6" xfId="2" applyBorder="1" applyAlignment="1">
      <alignment vertical="center"/>
    </xf>
    <xf numFmtId="0" fontId="8" fillId="0" borderId="2" xfId="2" applyBorder="1" applyAlignment="1">
      <alignment vertical="center" wrapText="1"/>
    </xf>
    <xf numFmtId="0" fontId="8" fillId="0" borderId="3" xfId="2" applyBorder="1" applyAlignment="1">
      <alignment vertical="center" wrapText="1"/>
    </xf>
    <xf numFmtId="0" fontId="8" fillId="0" borderId="4" xfId="2" applyBorder="1" applyAlignment="1">
      <alignment vertical="center" wrapText="1"/>
    </xf>
    <xf numFmtId="0" fontId="8" fillId="0" borderId="1" xfId="2" applyBorder="1" applyAlignment="1">
      <alignment horizontal="left" vertical="center" wrapText="1"/>
    </xf>
    <xf numFmtId="0" fontId="8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1" xfId="3" applyBorder="1" applyAlignment="1">
      <alignment horizontal="left" vertical="center"/>
    </xf>
    <xf numFmtId="181" fontId="0" fillId="0" borderId="2" xfId="0" applyNumberFormat="1" applyFont="1" applyFill="1" applyBorder="1"/>
    <xf numFmtId="181" fontId="0" fillId="0" borderId="3" xfId="0" applyNumberFormat="1" applyFont="1" applyFill="1" applyBorder="1"/>
    <xf numFmtId="181" fontId="12" fillId="2" borderId="4" xfId="0" applyNumberFormat="1" applyFont="1" applyFill="1" applyBorder="1"/>
    <xf numFmtId="181" fontId="12" fillId="2" borderId="1" xfId="0" applyNumberFormat="1" applyFont="1" applyFill="1" applyBorder="1" applyAlignment="1">
      <alignment vertical="center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8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4" builtinId="3" customBuiltin="1"/>
    <cellStyle name="쉼표 [0]" xfId="5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9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통화" xfId="6" builtinId="4" customBuiltin="1"/>
    <cellStyle name="통화 [0]" xfId="7" builtinId="7" customBuiltin="1"/>
    <cellStyle name="표준" xfId="0" builtinId="0" customBuiltin="1"/>
  </cellStyles>
  <dxfs count="73"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numFmt numFmtId="180" formatCode="&quot;$&quot;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  <dxf>
      <numFmt numFmtId="179" formatCode="&quot;₩&quot;#,##0.00"/>
    </dxf>
  </dxfs>
  <tableStyles count="1" defaultTableStyle="TableStyleLight9" defaultPivotStyle="PivotStyleLight16">
    <tableStyle name="개인 월별 예산" pivot="0" count="7" xr9:uid="{DF2684C2-C435-47FA-9646-E632C3AE8948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주거비" displayName="주거비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주거비" totalsRowLabel="소계"/>
    <tableColumn id="2" xr3:uid="{00000000-0010-0000-0000-000002000000}" name="예상 비용" totalsRowDxfId="72"/>
    <tableColumn id="3" xr3:uid="{00000000-0010-0000-0000-000003000000}" name="실제 비용" totalsRowDxfId="71"/>
    <tableColumn id="4" xr3:uid="{00000000-0010-0000-0000-000004000000}" name="차액" totalsRowFunction="sum" totalsRowDxfId="70">
      <calculatedColumnFormula>주거비[[#This Row],[예상 비용]]-주거비[[#This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주거 비용을 입력합니다. 차이는 자동으로 계산됩니다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애완동물" displayName="애완동물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애완동물" totalsRowLabel="소계"/>
    <tableColumn id="2" xr3:uid="{00000000-0010-0000-0900-000002000000}" name="예상 비용" dataDxfId="5" totalsRowDxfId="45"/>
    <tableColumn id="3" xr3:uid="{00000000-0010-0000-0900-000003000000}" name="실제 비용" dataDxfId="4" totalsRowDxfId="44"/>
    <tableColumn id="4" xr3:uid="{00000000-0010-0000-0900-000004000000}" name="차액" totalsRowFunction="sum" dataDxfId="3" totalsRowDxfId="43">
      <calculatedColumnFormula>애완동물[[#This Row],[예상 비용]]-애완동물[[#This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애완동물 비용을 입력합니다. 차이는 자동으로 계산됩니다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법률_비용" displayName="법률_비용" ref="G52:J57" totalsRowCount="1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법률" totalsRowLabel="소계"/>
    <tableColumn id="2" xr3:uid="{00000000-0010-0000-0A00-000002000000}" name="예상 비용" dataDxfId="2" totalsRowDxfId="42"/>
    <tableColumn id="3" xr3:uid="{00000000-0010-0000-0A00-000003000000}" name="실제 비용" dataDxfId="1" totalsRowDxfId="41"/>
    <tableColumn id="4" xr3:uid="{00000000-0010-0000-0A00-000004000000}" name="차액" totalsRowFunction="sum" dataDxfId="0" totalsRowDxfId="40">
      <calculatedColumnFormula>법률_비용[[#This Row],[예상 비용]]-법률_비용[[#This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법률_비용을 입력합니다. 차이는 자동으로 계산됩니다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개인_관리" displayName="개인_관리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개인 관리" totalsRowLabel="소계"/>
    <tableColumn id="2" xr3:uid="{00000000-0010-0000-0B00-000002000000}" name="예상 비용" totalsRowDxfId="39"/>
    <tableColumn id="3" xr3:uid="{00000000-0010-0000-0B00-000003000000}" name="실제 비용" totalsRowDxfId="38"/>
    <tableColumn id="4" xr3:uid="{00000000-0010-0000-0B00-000004000000}" name="차액" totalsRowFunction="sum" totalsRowDxfId="37">
      <calculatedColumnFormula>개인_관리[[#This Row],[예상 비용]]-개인_관리[[#This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개인 관리 비용을 입력합니다. 차이는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여가비" displayName="여가비" ref="G12:J22" totalsRowCount="1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여가비" totalsRowLabel="소계"/>
    <tableColumn id="2" xr3:uid="{00000000-0010-0000-0100-000002000000}" name="예상 비용" dataDxfId="29" totalsRowDxfId="69"/>
    <tableColumn id="3" xr3:uid="{00000000-0010-0000-0100-000003000000}" name="실제 비용" dataDxfId="28" totalsRowDxfId="68"/>
    <tableColumn id="4" xr3:uid="{00000000-0010-0000-0100-000004000000}" name="차액" totalsRowFunction="sum" dataDxfId="27" totalsRowDxfId="67">
      <calculatedColumnFormula>여가비[[#This Row],[예상 비용]]-여가비[[#This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여가 비용을 입력합니다. 차이는 자동으로 계산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대출" displayName="대출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대출" totalsRowLabel="소계"/>
    <tableColumn id="2" xr3:uid="{00000000-0010-0000-0200-000002000000}" name="예상 비용" dataDxfId="26" totalsRowDxfId="66"/>
    <tableColumn id="3" xr3:uid="{00000000-0010-0000-0200-000003000000}" name="실제 비용" dataDxfId="25" totalsRowDxfId="65"/>
    <tableColumn id="4" xr3:uid="{00000000-0010-0000-0200-000004000000}" name="차액" totalsRowFunction="sum" dataDxfId="24" totalsRowDxfId="64">
      <calculatedColumnFormula>대출[[#This Row],[예상 비용]]-대출[[#This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대출 비용을 입력합니다. 차이는 자동으로 계산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교통비" displayName="교통비" ref="B25:E33" totalsRowCount="1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교통비" totalsRowLabel="소계"/>
    <tableColumn id="2" xr3:uid="{00000000-0010-0000-0300-000002000000}" name="예상 비용" dataDxfId="23" totalsRowDxfId="63"/>
    <tableColumn id="3" xr3:uid="{00000000-0010-0000-0300-000003000000}" name="실제 비용" dataDxfId="22" totalsRowDxfId="62"/>
    <tableColumn id="4" xr3:uid="{00000000-0010-0000-0300-000004000000}" name="차액" totalsRowFunction="sum" dataDxfId="21" totalsRowDxfId="61">
      <calculatedColumnFormula>교통비[[#This Row],[예상 비용]]-교통비[[#This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교통 비용을 입력합니다. 차이는 자동으로 계산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보험료" displayName="보험료" ref="B35:E40" totalsRowCount="1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보험료" totalsRowLabel="소계"/>
    <tableColumn id="2" xr3:uid="{00000000-0010-0000-0400-000002000000}" name="예상 비용" dataDxfId="20" totalsRowDxfId="60"/>
    <tableColumn id="3" xr3:uid="{00000000-0010-0000-0400-000003000000}" name="실제 비용" dataDxfId="19" totalsRowDxfId="59"/>
    <tableColumn id="4" xr3:uid="{00000000-0010-0000-0400-000004000000}" name="차액" totalsRowFunction="sum" dataDxfId="18" totalsRowDxfId="58">
      <calculatedColumnFormula>보험료[[#This Row],[예상 비용]]-보험료[[#This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보험 비용을 입력합니다. 차이는 자동으로 계산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세금" displayName="세금" ref="G33:J38" totalsRowCount="1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세금" totalsRowLabel="소계"/>
    <tableColumn id="2" xr3:uid="{00000000-0010-0000-0500-000002000000}" name="예상 비용" dataDxfId="17" totalsRowDxfId="57"/>
    <tableColumn id="3" xr3:uid="{00000000-0010-0000-0500-000003000000}" name="실제 비용" dataDxfId="16" totalsRowDxfId="56"/>
    <tableColumn id="4" xr3:uid="{00000000-0010-0000-0500-000004000000}" name="차액" totalsRowFunction="sum" dataDxfId="15" totalsRowDxfId="55">
      <calculatedColumnFormula>세금[[#This Row],[예상 비용]]-세금[[#This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세금 비용을 입력합니다. 차이는 자동으로 계산됩니다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저축" displayName="저축" ref="G40:J44" totalsRowCount="1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저축 또는 투자" totalsRowLabel="소계"/>
    <tableColumn id="2" xr3:uid="{00000000-0010-0000-0600-000002000000}" name="예상 비용" dataDxfId="14" totalsRowDxfId="54"/>
    <tableColumn id="3" xr3:uid="{00000000-0010-0000-0600-000003000000}" name="실제 비용" dataDxfId="13" totalsRowDxfId="53"/>
    <tableColumn id="4" xr3:uid="{00000000-0010-0000-0600-000004000000}" name="차액" totalsRowFunction="sum" dataDxfId="12" totalsRowDxfId="52">
      <calculatedColumnFormula>저축[[#This Row],[예상 비용]]-저축[[#This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저축 및 투자 비용을 입력합니다. 차이는 자동으로 계산됩니다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음식" displayName="음식" ref="B42:E46" totalsRowCount="1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음식" totalsRowLabel="소계"/>
    <tableColumn id="2" xr3:uid="{00000000-0010-0000-0700-000002000000}" name="예상 비용" dataDxfId="11" totalsRowDxfId="51"/>
    <tableColumn id="3" xr3:uid="{00000000-0010-0000-0700-000003000000}" name="실제 비용" dataDxfId="10" totalsRowDxfId="50"/>
    <tableColumn id="4" xr3:uid="{00000000-0010-0000-0700-000004000000}" name="차액" totalsRowFunction="sum" dataDxfId="9" totalsRowDxfId="49">
      <calculatedColumnFormula>음식[[#This Row],[예상 비용]]-음식[[#This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식생활 비용을 입력합니다. 차이는 자동으로 계산됩니다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선물" displayName="선물" ref="G46:J50" totalsRowCount="1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선물 및 기부" totalsRowLabel="소계"/>
    <tableColumn id="2" xr3:uid="{00000000-0010-0000-0800-000002000000}" name="예상 비용" dataDxfId="8" totalsRowDxfId="48"/>
    <tableColumn id="3" xr3:uid="{00000000-0010-0000-0800-000003000000}" name="실제 비용" dataDxfId="7" totalsRowDxfId="47"/>
    <tableColumn id="4" xr3:uid="{00000000-0010-0000-0800-000004000000}" name="차액" totalsRowFunction="sum" dataDxfId="6" totalsRowDxfId="46">
      <calculatedColumnFormula>선물[[#This Row],[예상 비용]]-선물[[#This Row],[실제 비용]]</calculatedColumnFormula>
    </tableColumn>
  </tableColumns>
  <tableStyleInfo name="개인 월별 예산" showFirstColumn="1" showLastColumn="1" showRowStripes="0" showColumnStripes="0"/>
  <extLst>
    <ext xmlns:x14="http://schemas.microsoft.com/office/spreadsheetml/2009/9/main" uri="{504A1905-F514-4f6f-8877-14C23A59335A}">
      <x14:table altTextSummary="이 표에 예상 및 실제 선물 및 기부금 비용을 입력합니다. 차이는 자동으로 계산됩니다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abSelected="1" workbookViewId="0"/>
  </sheetViews>
  <sheetFormatPr defaultRowHeight="13.5"/>
  <cols>
    <col min="1" max="1" width="2.42578125" customWidth="1"/>
    <col min="2" max="2" width="80.5703125" customWidth="1"/>
    <col min="3" max="3" width="2.5703125" customWidth="1"/>
  </cols>
  <sheetData>
    <row r="1" spans="2:2" s="5" customFormat="1" ht="30" customHeight="1">
      <c r="B1" s="6" t="s">
        <v>0</v>
      </c>
    </row>
    <row r="2" spans="2:2" ht="39.950000000000003" customHeight="1">
      <c r="B2" s="7" t="s">
        <v>1</v>
      </c>
    </row>
    <row r="3" spans="2:2" ht="30" customHeight="1">
      <c r="B3" s="7" t="s">
        <v>2</v>
      </c>
    </row>
    <row r="4" spans="2:2" ht="30" customHeight="1">
      <c r="B4" s="7" t="s">
        <v>94</v>
      </c>
    </row>
    <row r="5" spans="2:2" ht="30" customHeight="1">
      <c r="B5" s="8" t="s">
        <v>3</v>
      </c>
    </row>
    <row r="6" spans="2:2" ht="56.25" customHeight="1">
      <c r="B6" s="7" t="s">
        <v>4</v>
      </c>
    </row>
    <row r="7" spans="2:2" ht="39.950000000000003" customHeight="1">
      <c r="B7" s="7" t="s">
        <v>5</v>
      </c>
    </row>
  </sheetData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workbookViewId="0"/>
  </sheetViews>
  <sheetFormatPr defaultRowHeight="13.5"/>
  <cols>
    <col min="1" max="1" width="2.5703125" style="4" customWidth="1"/>
    <col min="2" max="2" width="19.5703125" customWidth="1"/>
    <col min="3" max="3" width="14.42578125" customWidth="1"/>
    <col min="4" max="4" width="12" customWidth="1"/>
    <col min="5" max="5" width="11.5703125" customWidth="1"/>
    <col min="6" max="6" width="2.5703125" customWidth="1"/>
    <col min="7" max="7" width="22.28515625" customWidth="1"/>
    <col min="8" max="9" width="12.5703125" customWidth="1"/>
    <col min="10" max="10" width="11.7109375" customWidth="1"/>
    <col min="11" max="11" width="2.5703125" customWidth="1"/>
  </cols>
  <sheetData>
    <row r="1" spans="1:10" s="2" customFormat="1" ht="16.5">
      <c r="A1" s="9" t="s">
        <v>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4.5" thickBot="1">
      <c r="A2" s="9" t="s">
        <v>7</v>
      </c>
      <c r="B2" s="1" t="s">
        <v>17</v>
      </c>
      <c r="C2" s="1"/>
      <c r="D2" s="1"/>
      <c r="E2" s="1"/>
      <c r="F2" s="1"/>
      <c r="G2" s="1"/>
      <c r="H2" s="1"/>
      <c r="I2" s="1"/>
      <c r="J2" s="1"/>
    </row>
    <row r="3" spans="1:10">
      <c r="A3" s="11"/>
    </row>
    <row r="4" spans="1:10">
      <c r="A4" s="11" t="s">
        <v>8</v>
      </c>
      <c r="B4" s="17" t="s">
        <v>18</v>
      </c>
      <c r="C4" s="15" t="s">
        <v>56</v>
      </c>
      <c r="D4" s="16"/>
      <c r="E4" s="24">
        <v>4300</v>
      </c>
      <c r="G4" s="20" t="s">
        <v>62</v>
      </c>
      <c r="H4" s="21"/>
      <c r="I4" s="21"/>
      <c r="J4" s="27">
        <f>E6-J59</f>
        <v>3405</v>
      </c>
    </row>
    <row r="5" spans="1:10">
      <c r="A5" s="11"/>
      <c r="B5" s="18"/>
      <c r="C5" s="15" t="s">
        <v>57</v>
      </c>
      <c r="D5" s="16"/>
      <c r="E5" s="25">
        <v>300</v>
      </c>
      <c r="G5" s="21"/>
      <c r="H5" s="21"/>
      <c r="I5" s="21"/>
      <c r="J5" s="27"/>
    </row>
    <row r="6" spans="1:10">
      <c r="A6" s="11" t="s">
        <v>9</v>
      </c>
      <c r="B6" s="19"/>
      <c r="C6" s="15" t="s">
        <v>58</v>
      </c>
      <c r="D6" s="16"/>
      <c r="E6" s="26">
        <f>SUM(E4:E5)</f>
        <v>4600</v>
      </c>
      <c r="G6" s="20" t="s">
        <v>63</v>
      </c>
      <c r="H6" s="21"/>
      <c r="I6" s="21"/>
      <c r="J6" s="27">
        <f>E10-J61</f>
        <v>3064</v>
      </c>
    </row>
    <row r="7" spans="1:10">
      <c r="A7" s="11"/>
      <c r="B7" s="12"/>
      <c r="C7" s="12"/>
      <c r="D7" s="12"/>
      <c r="E7" s="12"/>
      <c r="G7" s="21"/>
      <c r="H7" s="21"/>
      <c r="I7" s="21"/>
      <c r="J7" s="27"/>
    </row>
    <row r="8" spans="1:10">
      <c r="A8" s="11" t="s">
        <v>10</v>
      </c>
      <c r="B8" s="17" t="s">
        <v>19</v>
      </c>
      <c r="C8" s="15" t="s">
        <v>56</v>
      </c>
      <c r="D8" s="16"/>
      <c r="E8" s="24">
        <v>4000</v>
      </c>
      <c r="G8" s="20" t="s">
        <v>64</v>
      </c>
      <c r="H8" s="21"/>
      <c r="I8" s="21"/>
      <c r="J8" s="27">
        <f>J6-J4</f>
        <v>-341</v>
      </c>
    </row>
    <row r="9" spans="1:10">
      <c r="A9" s="11"/>
      <c r="B9" s="18"/>
      <c r="C9" s="15" t="s">
        <v>57</v>
      </c>
      <c r="D9" s="16"/>
      <c r="E9" s="25">
        <v>300</v>
      </c>
      <c r="G9" s="21"/>
      <c r="H9" s="21"/>
      <c r="I9" s="21"/>
      <c r="J9" s="27"/>
    </row>
    <row r="10" spans="1:10">
      <c r="A10" s="11"/>
      <c r="B10" s="19"/>
      <c r="C10" s="15" t="s">
        <v>58</v>
      </c>
      <c r="D10" s="16"/>
      <c r="E10" s="26">
        <f>SUM(E8:E9)</f>
        <v>4300</v>
      </c>
    </row>
    <row r="11" spans="1:10">
      <c r="A11" s="11"/>
    </row>
    <row r="12" spans="1:10">
      <c r="A12" s="11" t="s">
        <v>11</v>
      </c>
      <c r="B12" s="3" t="s">
        <v>20</v>
      </c>
      <c r="C12" s="3" t="s">
        <v>59</v>
      </c>
      <c r="D12" s="3" t="s">
        <v>60</v>
      </c>
      <c r="E12" s="3" t="s">
        <v>61</v>
      </c>
      <c r="G12" t="s">
        <v>65</v>
      </c>
      <c r="H12" t="s">
        <v>59</v>
      </c>
      <c r="I12" t="s">
        <v>60</v>
      </c>
      <c r="J12" t="s">
        <v>61</v>
      </c>
    </row>
    <row r="13" spans="1:10">
      <c r="A13" s="11"/>
      <c r="B13" s="3" t="s">
        <v>21</v>
      </c>
      <c r="C13" s="13">
        <v>1000</v>
      </c>
      <c r="D13" s="13">
        <v>1000</v>
      </c>
      <c r="E13" s="13">
        <f>주거비[[#This Row],[예상 비용]]-주거비[[#This Row],[실제 비용]]</f>
        <v>0</v>
      </c>
      <c r="G13" t="s">
        <v>66</v>
      </c>
      <c r="H13" s="14"/>
      <c r="I13" s="14"/>
      <c r="J13" s="14">
        <f>여가비[[#This Row],[예상 비용]]-여가비[[#This Row],[실제 비용]]</f>
        <v>0</v>
      </c>
    </row>
    <row r="14" spans="1:10">
      <c r="A14" s="11"/>
      <c r="B14" s="3" t="s">
        <v>22</v>
      </c>
      <c r="C14" s="13">
        <v>54</v>
      </c>
      <c r="D14" s="13">
        <v>100</v>
      </c>
      <c r="E14" s="13">
        <f>주거비[[#This Row],[예상 비용]]-주거비[[#This Row],[실제 비용]]</f>
        <v>-46</v>
      </c>
      <c r="G14" t="s">
        <v>67</v>
      </c>
      <c r="H14" s="14"/>
      <c r="I14" s="14"/>
      <c r="J14" s="14">
        <f>여가비[[#This Row],[예상 비용]]-여가비[[#This Row],[실제 비용]]</f>
        <v>0</v>
      </c>
    </row>
    <row r="15" spans="1:10">
      <c r="A15" s="11"/>
      <c r="B15" s="3" t="s">
        <v>23</v>
      </c>
      <c r="C15" s="13">
        <v>44</v>
      </c>
      <c r="D15" s="13">
        <v>56</v>
      </c>
      <c r="E15" s="13">
        <f>주거비[[#This Row],[예상 비용]]-주거비[[#This Row],[실제 비용]]</f>
        <v>-12</v>
      </c>
      <c r="G15" t="s">
        <v>68</v>
      </c>
      <c r="H15" s="14"/>
      <c r="I15" s="14"/>
      <c r="J15" s="14">
        <f>여가비[[#This Row],[예상 비용]]-여가비[[#This Row],[실제 비용]]</f>
        <v>0</v>
      </c>
    </row>
    <row r="16" spans="1:10">
      <c r="A16" s="11"/>
      <c r="B16" s="3" t="s">
        <v>24</v>
      </c>
      <c r="C16" s="13">
        <v>22</v>
      </c>
      <c r="D16" s="13">
        <v>28</v>
      </c>
      <c r="E16" s="13">
        <f>주거비[[#This Row],[예상 비용]]-주거비[[#This Row],[실제 비용]]</f>
        <v>-6</v>
      </c>
      <c r="G16" t="s">
        <v>69</v>
      </c>
      <c r="H16" s="14"/>
      <c r="I16" s="14"/>
      <c r="J16" s="14">
        <f>여가비[[#This Row],[예상 비용]]-여가비[[#This Row],[실제 비용]]</f>
        <v>0</v>
      </c>
    </row>
    <row r="17" spans="1:10">
      <c r="A17" s="11"/>
      <c r="B17" s="3" t="s">
        <v>25</v>
      </c>
      <c r="C17" s="13">
        <v>8</v>
      </c>
      <c r="D17" s="13">
        <v>8</v>
      </c>
      <c r="E17" s="13">
        <f>주거비[[#This Row],[예상 비용]]-주거비[[#This Row],[실제 비용]]</f>
        <v>0</v>
      </c>
      <c r="G17" t="s">
        <v>70</v>
      </c>
      <c r="H17" s="14"/>
      <c r="I17" s="14"/>
      <c r="J17" s="14">
        <f>여가비[[#This Row],[예상 비용]]-여가비[[#This Row],[실제 비용]]</f>
        <v>0</v>
      </c>
    </row>
    <row r="18" spans="1:10">
      <c r="A18" s="11"/>
      <c r="B18" s="3" t="s">
        <v>26</v>
      </c>
      <c r="C18" s="13">
        <v>34</v>
      </c>
      <c r="D18" s="13">
        <v>34</v>
      </c>
      <c r="E18" s="13">
        <f>주거비[[#This Row],[예상 비용]]-주거비[[#This Row],[실제 비용]]</f>
        <v>0</v>
      </c>
      <c r="G18" t="s">
        <v>71</v>
      </c>
      <c r="H18" s="14"/>
      <c r="I18" s="14"/>
      <c r="J18" s="14">
        <f>여가비[[#This Row],[예상 비용]]-여가비[[#This Row],[실제 비용]]</f>
        <v>0</v>
      </c>
    </row>
    <row r="19" spans="1:10">
      <c r="A19" s="11"/>
      <c r="B19" s="3" t="s">
        <v>27</v>
      </c>
      <c r="C19" s="13">
        <v>10</v>
      </c>
      <c r="D19" s="13">
        <v>10</v>
      </c>
      <c r="E19" s="13">
        <f>주거비[[#This Row],[예상 비용]]-주거비[[#This Row],[실제 비용]]</f>
        <v>0</v>
      </c>
      <c r="G19" t="s">
        <v>30</v>
      </c>
      <c r="H19" s="14"/>
      <c r="I19" s="14"/>
      <c r="J19" s="14">
        <f>여가비[[#This Row],[예상 비용]]-여가비[[#This Row],[실제 비용]]</f>
        <v>0</v>
      </c>
    </row>
    <row r="20" spans="1:10">
      <c r="A20" s="11"/>
      <c r="B20" s="3" t="s">
        <v>28</v>
      </c>
      <c r="C20" s="13">
        <v>23</v>
      </c>
      <c r="D20" s="13">
        <v>0</v>
      </c>
      <c r="E20" s="13">
        <f>주거비[[#This Row],[예상 비용]]-주거비[[#This Row],[실제 비용]]</f>
        <v>23</v>
      </c>
      <c r="G20" t="s">
        <v>30</v>
      </c>
      <c r="H20" s="14"/>
      <c r="I20" s="14"/>
      <c r="J20" s="14">
        <f>여가비[[#This Row],[예상 비용]]-여가비[[#This Row],[실제 비용]]</f>
        <v>0</v>
      </c>
    </row>
    <row r="21" spans="1:10">
      <c r="A21" s="11"/>
      <c r="B21" s="3" t="s">
        <v>29</v>
      </c>
      <c r="C21" s="13">
        <v>0</v>
      </c>
      <c r="D21" s="13">
        <v>0</v>
      </c>
      <c r="E21" s="13">
        <f>주거비[[#This Row],[예상 비용]]-주거비[[#This Row],[실제 비용]]</f>
        <v>0</v>
      </c>
      <c r="G21" t="s">
        <v>30</v>
      </c>
      <c r="H21" s="14"/>
      <c r="I21" s="14"/>
      <c r="J21" s="14">
        <f>여가비[[#This Row],[예상 비용]]-여가비[[#This Row],[실제 비용]]</f>
        <v>0</v>
      </c>
    </row>
    <row r="22" spans="1:10">
      <c r="A22" s="11"/>
      <c r="B22" s="3" t="s">
        <v>30</v>
      </c>
      <c r="C22" s="13">
        <v>0</v>
      </c>
      <c r="D22" s="13">
        <v>0</v>
      </c>
      <c r="E22" s="13">
        <f>주거비[[#This Row],[예상 비용]]-주거비[[#This Row],[실제 비용]]</f>
        <v>0</v>
      </c>
      <c r="G22" t="s">
        <v>31</v>
      </c>
      <c r="H22" s="14"/>
      <c r="I22" s="14"/>
      <c r="J22" s="14">
        <f>SUBTOTAL(109,여가비[차액])</f>
        <v>0</v>
      </c>
    </row>
    <row r="23" spans="1:10">
      <c r="A23" s="11"/>
      <c r="B23" s="3" t="s">
        <v>31</v>
      </c>
      <c r="C23" s="13"/>
      <c r="D23" s="13"/>
      <c r="E23" s="13">
        <f>SUBTOTAL(109,주거비[차액])</f>
        <v>-41</v>
      </c>
      <c r="G23" s="22"/>
      <c r="H23" s="22"/>
      <c r="I23" s="22"/>
      <c r="J23" s="22"/>
    </row>
    <row r="24" spans="1:10">
      <c r="A24" s="11"/>
      <c r="B24" s="22"/>
      <c r="C24" s="22"/>
      <c r="D24" s="22"/>
      <c r="E24" s="22"/>
      <c r="G24" t="s">
        <v>72</v>
      </c>
      <c r="H24" t="s">
        <v>59</v>
      </c>
      <c r="I24" t="s">
        <v>60</v>
      </c>
      <c r="J24" t="s">
        <v>61</v>
      </c>
    </row>
    <row r="25" spans="1:10">
      <c r="A25" s="11" t="s">
        <v>12</v>
      </c>
      <c r="B25" t="s">
        <v>32</v>
      </c>
      <c r="C25" t="s">
        <v>59</v>
      </c>
      <c r="D25" t="s">
        <v>60</v>
      </c>
      <c r="E25" t="s">
        <v>61</v>
      </c>
      <c r="G25" t="s">
        <v>73</v>
      </c>
      <c r="H25" s="14"/>
      <c r="I25" s="14"/>
      <c r="J25" s="14">
        <f>대출[[#This Row],[예상 비용]]-대출[[#This Row],[실제 비용]]</f>
        <v>0</v>
      </c>
    </row>
    <row r="26" spans="1:10">
      <c r="A26" s="11"/>
      <c r="B26" t="s">
        <v>33</v>
      </c>
      <c r="C26" s="14"/>
      <c r="D26" s="14"/>
      <c r="E26" s="14">
        <f>교통비[[#This Row],[예상 비용]]-교통비[[#This Row],[실제 비용]]</f>
        <v>0</v>
      </c>
      <c r="G26" t="s">
        <v>74</v>
      </c>
      <c r="H26" s="14"/>
      <c r="I26" s="14"/>
      <c r="J26" s="14">
        <f>대출[[#This Row],[예상 비용]]-대출[[#This Row],[실제 비용]]</f>
        <v>0</v>
      </c>
    </row>
    <row r="27" spans="1:10">
      <c r="A27" s="11"/>
      <c r="B27" t="s">
        <v>34</v>
      </c>
      <c r="C27" s="14"/>
      <c r="D27" s="14"/>
      <c r="E27" s="14">
        <f>교통비[[#This Row],[예상 비용]]-교통비[[#This Row],[실제 비용]]</f>
        <v>0</v>
      </c>
      <c r="G27" t="s">
        <v>75</v>
      </c>
      <c r="H27" s="14"/>
      <c r="I27" s="14"/>
      <c r="J27" s="14">
        <f>대출[[#This Row],[예상 비용]]-대출[[#This Row],[실제 비용]]</f>
        <v>0</v>
      </c>
    </row>
    <row r="28" spans="1:10">
      <c r="A28" s="11"/>
      <c r="B28" t="s">
        <v>35</v>
      </c>
      <c r="C28" s="14"/>
      <c r="D28" s="14"/>
      <c r="E28" s="14">
        <f>교통비[[#This Row],[예상 비용]]-교통비[[#This Row],[실제 비용]]</f>
        <v>0</v>
      </c>
      <c r="G28" t="s">
        <v>75</v>
      </c>
      <c r="H28" s="14"/>
      <c r="I28" s="14"/>
      <c r="J28" s="14">
        <f>대출[[#This Row],[예상 비용]]-대출[[#This Row],[실제 비용]]</f>
        <v>0</v>
      </c>
    </row>
    <row r="29" spans="1:10">
      <c r="A29" s="11"/>
      <c r="B29" t="s">
        <v>36</v>
      </c>
      <c r="C29" s="14"/>
      <c r="D29" s="14"/>
      <c r="E29" s="14">
        <f>교통비[[#This Row],[예상 비용]]-교통비[[#This Row],[실제 비용]]</f>
        <v>0</v>
      </c>
      <c r="G29" t="s">
        <v>75</v>
      </c>
      <c r="H29" s="14"/>
      <c r="I29" s="14"/>
      <c r="J29" s="14">
        <f>대출[[#This Row],[예상 비용]]-대출[[#This Row],[실제 비용]]</f>
        <v>0</v>
      </c>
    </row>
    <row r="30" spans="1:10">
      <c r="A30" s="11"/>
      <c r="B30" t="s">
        <v>37</v>
      </c>
      <c r="C30" s="14"/>
      <c r="D30" s="14"/>
      <c r="E30" s="14">
        <f>교통비[[#This Row],[예상 비용]]-교통비[[#This Row],[실제 비용]]</f>
        <v>0</v>
      </c>
      <c r="G30" t="s">
        <v>30</v>
      </c>
      <c r="H30" s="14"/>
      <c r="I30" s="14"/>
      <c r="J30" s="14">
        <f>대출[[#This Row],[예상 비용]]-대출[[#This Row],[실제 비용]]</f>
        <v>0</v>
      </c>
    </row>
    <row r="31" spans="1:10">
      <c r="A31" s="11"/>
      <c r="B31" t="s">
        <v>38</v>
      </c>
      <c r="C31" s="14"/>
      <c r="D31" s="14"/>
      <c r="E31" s="14">
        <f>교통비[[#This Row],[예상 비용]]-교통비[[#This Row],[실제 비용]]</f>
        <v>0</v>
      </c>
      <c r="G31" t="s">
        <v>31</v>
      </c>
      <c r="H31" s="14"/>
      <c r="I31" s="14"/>
      <c r="J31" s="14">
        <f>SUBTOTAL(109,대출[차액])</f>
        <v>0</v>
      </c>
    </row>
    <row r="32" spans="1:10">
      <c r="A32" s="11"/>
      <c r="B32" t="s">
        <v>30</v>
      </c>
      <c r="C32" s="14"/>
      <c r="D32" s="14"/>
      <c r="E32" s="14">
        <f>교통비[[#This Row],[예상 비용]]-교통비[[#This Row],[실제 비용]]</f>
        <v>0</v>
      </c>
      <c r="G32" s="22"/>
      <c r="H32" s="22"/>
      <c r="I32" s="22"/>
      <c r="J32" s="22"/>
    </row>
    <row r="33" spans="1:10">
      <c r="A33" s="11"/>
      <c r="B33" t="s">
        <v>31</v>
      </c>
      <c r="C33" s="14"/>
      <c r="D33" s="14"/>
      <c r="E33" s="14">
        <f>SUBTOTAL(109,교통비[차액])</f>
        <v>0</v>
      </c>
      <c r="G33" t="s">
        <v>76</v>
      </c>
      <c r="H33" t="s">
        <v>59</v>
      </c>
      <c r="I33" t="s">
        <v>60</v>
      </c>
      <c r="J33" t="s">
        <v>61</v>
      </c>
    </row>
    <row r="34" spans="1:10">
      <c r="A34" s="11"/>
      <c r="B34" s="22"/>
      <c r="C34" s="22"/>
      <c r="D34" s="22"/>
      <c r="E34" s="22"/>
      <c r="G34" t="s">
        <v>77</v>
      </c>
      <c r="H34" s="14"/>
      <c r="I34" s="14"/>
      <c r="J34" s="14">
        <f>세금[[#This Row],[예상 비용]]-세금[[#This Row],[실제 비용]]</f>
        <v>0</v>
      </c>
    </row>
    <row r="35" spans="1:10">
      <c r="A35" s="11" t="s">
        <v>13</v>
      </c>
      <c r="B35" t="s">
        <v>39</v>
      </c>
      <c r="C35" t="s">
        <v>59</v>
      </c>
      <c r="D35" t="s">
        <v>60</v>
      </c>
      <c r="E35" t="s">
        <v>61</v>
      </c>
      <c r="G35" t="s">
        <v>78</v>
      </c>
      <c r="H35" s="14"/>
      <c r="I35" s="14"/>
      <c r="J35" s="14">
        <f>세금[[#This Row],[예상 비용]]-세금[[#This Row],[실제 비용]]</f>
        <v>0</v>
      </c>
    </row>
    <row r="36" spans="1:10">
      <c r="A36" s="11"/>
      <c r="B36" t="s">
        <v>40</v>
      </c>
      <c r="C36" s="14"/>
      <c r="D36" s="14"/>
      <c r="E36" s="14">
        <f>보험료[[#This Row],[예상 비용]]-보험료[[#This Row],[실제 비용]]</f>
        <v>0</v>
      </c>
      <c r="G36" t="s">
        <v>79</v>
      </c>
      <c r="H36" s="14"/>
      <c r="I36" s="14"/>
      <c r="J36" s="14">
        <f>세금[[#This Row],[예상 비용]]-세금[[#This Row],[실제 비용]]</f>
        <v>0</v>
      </c>
    </row>
    <row r="37" spans="1:10">
      <c r="A37" s="11"/>
      <c r="B37" t="s">
        <v>41</v>
      </c>
      <c r="C37" s="14"/>
      <c r="D37" s="14"/>
      <c r="E37" s="14">
        <f>보험료[[#This Row],[예상 비용]]-보험료[[#This Row],[실제 비용]]</f>
        <v>0</v>
      </c>
      <c r="G37" t="s">
        <v>30</v>
      </c>
      <c r="H37" s="14"/>
      <c r="I37" s="14"/>
      <c r="J37" s="14">
        <f>세금[[#This Row],[예상 비용]]-세금[[#This Row],[실제 비용]]</f>
        <v>0</v>
      </c>
    </row>
    <row r="38" spans="1:10">
      <c r="A38" s="11"/>
      <c r="B38" t="s">
        <v>42</v>
      </c>
      <c r="C38" s="14"/>
      <c r="D38" s="14"/>
      <c r="E38" s="14">
        <f>보험료[[#This Row],[예상 비용]]-보험료[[#This Row],[실제 비용]]</f>
        <v>0</v>
      </c>
      <c r="G38" t="s">
        <v>31</v>
      </c>
      <c r="H38" s="14"/>
      <c r="I38" s="14"/>
      <c r="J38" s="14">
        <f>SUBTOTAL(109,세금[차액])</f>
        <v>0</v>
      </c>
    </row>
    <row r="39" spans="1:10">
      <c r="A39" s="11"/>
      <c r="B39" t="s">
        <v>30</v>
      </c>
      <c r="C39" s="14"/>
      <c r="D39" s="14"/>
      <c r="E39" s="14">
        <f>보험료[[#This Row],[예상 비용]]-보험료[[#This Row],[실제 비용]]</f>
        <v>0</v>
      </c>
      <c r="G39" s="22"/>
      <c r="H39" s="22"/>
      <c r="I39" s="22"/>
      <c r="J39" s="22"/>
    </row>
    <row r="40" spans="1:10">
      <c r="A40" s="11"/>
      <c r="B40" t="s">
        <v>31</v>
      </c>
      <c r="C40" s="14"/>
      <c r="D40" s="14"/>
      <c r="E40" s="14">
        <f>SUBTOTAL(109,보험료[차액])</f>
        <v>0</v>
      </c>
      <c r="G40" t="s">
        <v>80</v>
      </c>
      <c r="H40" t="s">
        <v>59</v>
      </c>
      <c r="I40" t="s">
        <v>60</v>
      </c>
      <c r="J40" t="s">
        <v>61</v>
      </c>
    </row>
    <row r="41" spans="1:10">
      <c r="A41" s="11"/>
      <c r="B41" s="22"/>
      <c r="C41" s="22"/>
      <c r="D41" s="22"/>
      <c r="E41" s="22"/>
      <c r="G41" t="s">
        <v>81</v>
      </c>
      <c r="H41" s="14"/>
      <c r="I41" s="14"/>
      <c r="J41" s="14">
        <f>저축[[#This Row],[예상 비용]]-저축[[#This Row],[실제 비용]]</f>
        <v>0</v>
      </c>
    </row>
    <row r="42" spans="1:10">
      <c r="A42" s="11" t="s">
        <v>95</v>
      </c>
      <c r="B42" t="s">
        <v>43</v>
      </c>
      <c r="C42" t="s">
        <v>59</v>
      </c>
      <c r="D42" t="s">
        <v>60</v>
      </c>
      <c r="E42" t="s">
        <v>61</v>
      </c>
      <c r="G42" t="s">
        <v>82</v>
      </c>
      <c r="H42" s="14"/>
      <c r="I42" s="14"/>
      <c r="J42" s="14">
        <f>저축[[#This Row],[예상 비용]]-저축[[#This Row],[실제 비용]]</f>
        <v>0</v>
      </c>
    </row>
    <row r="43" spans="1:10">
      <c r="A43" s="11"/>
      <c r="B43" t="s">
        <v>44</v>
      </c>
      <c r="C43" s="14"/>
      <c r="D43" s="14"/>
      <c r="E43" s="14">
        <f>음식[[#This Row],[예상 비용]]-음식[[#This Row],[실제 비용]]</f>
        <v>0</v>
      </c>
      <c r="G43" t="s">
        <v>30</v>
      </c>
      <c r="H43" s="14"/>
      <c r="I43" s="14"/>
      <c r="J43" s="14">
        <f>저축[[#This Row],[예상 비용]]-저축[[#This Row],[실제 비용]]</f>
        <v>0</v>
      </c>
    </row>
    <row r="44" spans="1:10">
      <c r="A44" s="11"/>
      <c r="B44" t="s">
        <v>45</v>
      </c>
      <c r="C44" s="14"/>
      <c r="D44" s="14"/>
      <c r="E44" s="14">
        <f>음식[[#This Row],[예상 비용]]-음식[[#This Row],[실제 비용]]</f>
        <v>0</v>
      </c>
      <c r="G44" t="s">
        <v>31</v>
      </c>
      <c r="H44" s="14"/>
      <c r="I44" s="14"/>
      <c r="J44" s="14">
        <f>SUBTOTAL(109,저축[차액])</f>
        <v>0</v>
      </c>
    </row>
    <row r="45" spans="1:10">
      <c r="A45" s="11"/>
      <c r="B45" t="s">
        <v>30</v>
      </c>
      <c r="C45" s="14"/>
      <c r="D45" s="14"/>
      <c r="E45" s="14">
        <f>음식[[#This Row],[예상 비용]]-음식[[#This Row],[실제 비용]]</f>
        <v>0</v>
      </c>
      <c r="G45" s="22"/>
      <c r="H45" s="22"/>
      <c r="I45" s="22"/>
      <c r="J45" s="22"/>
    </row>
    <row r="46" spans="1:10">
      <c r="A46" s="11"/>
      <c r="B46" t="s">
        <v>31</v>
      </c>
      <c r="C46" s="14"/>
      <c r="D46" s="14"/>
      <c r="E46" s="14">
        <f>SUBTOTAL(109,음식[차액])</f>
        <v>0</v>
      </c>
      <c r="G46" t="s">
        <v>83</v>
      </c>
      <c r="H46" t="s">
        <v>59</v>
      </c>
      <c r="I46" t="s">
        <v>60</v>
      </c>
      <c r="J46" t="s">
        <v>61</v>
      </c>
    </row>
    <row r="47" spans="1:10">
      <c r="A47" s="11"/>
      <c r="B47" s="22"/>
      <c r="C47" s="22"/>
      <c r="D47" s="22"/>
      <c r="E47" s="22"/>
      <c r="G47" t="s">
        <v>84</v>
      </c>
      <c r="H47" s="14"/>
      <c r="I47" s="14"/>
      <c r="J47" s="14">
        <f>선물[[#This Row],[예상 비용]]-선물[[#This Row],[실제 비용]]</f>
        <v>0</v>
      </c>
    </row>
    <row r="48" spans="1:10">
      <c r="A48" s="11" t="s">
        <v>14</v>
      </c>
      <c r="B48" t="s">
        <v>46</v>
      </c>
      <c r="C48" t="s">
        <v>59</v>
      </c>
      <c r="D48" t="s">
        <v>60</v>
      </c>
      <c r="E48" t="s">
        <v>61</v>
      </c>
      <c r="G48" t="s">
        <v>85</v>
      </c>
      <c r="H48" s="14"/>
      <c r="I48" s="14"/>
      <c r="J48" s="14">
        <f>선물[[#This Row],[예상 비용]]-선물[[#This Row],[실제 비용]]</f>
        <v>0</v>
      </c>
    </row>
    <row r="49" spans="1:10">
      <c r="A49" s="11"/>
      <c r="B49" t="s">
        <v>43</v>
      </c>
      <c r="C49" s="14"/>
      <c r="D49" s="14"/>
      <c r="E49" s="14">
        <f>애완동물[[#This Row],[예상 비용]]-애완동물[[#This Row],[실제 비용]]</f>
        <v>0</v>
      </c>
      <c r="G49" t="s">
        <v>86</v>
      </c>
      <c r="H49" s="14"/>
      <c r="I49" s="14"/>
      <c r="J49" s="14">
        <f>선물[[#This Row],[예상 비용]]-선물[[#This Row],[실제 비용]]</f>
        <v>0</v>
      </c>
    </row>
    <row r="50" spans="1:10">
      <c r="A50" s="11"/>
      <c r="B50" t="s">
        <v>47</v>
      </c>
      <c r="C50" s="14"/>
      <c r="D50" s="14"/>
      <c r="E50" s="14">
        <f>애완동물[[#This Row],[예상 비용]]-애완동물[[#This Row],[실제 비용]]</f>
        <v>0</v>
      </c>
      <c r="G50" t="s">
        <v>31</v>
      </c>
      <c r="H50" s="14"/>
      <c r="I50" s="14"/>
      <c r="J50" s="14">
        <f>SUBTOTAL(109,선물[차액])</f>
        <v>0</v>
      </c>
    </row>
    <row r="51" spans="1:10">
      <c r="A51" s="11"/>
      <c r="B51" t="s">
        <v>48</v>
      </c>
      <c r="C51" s="14"/>
      <c r="D51" s="14"/>
      <c r="E51" s="14">
        <f>애완동물[[#This Row],[예상 비용]]-애완동물[[#This Row],[실제 비용]]</f>
        <v>0</v>
      </c>
      <c r="G51" s="22"/>
      <c r="H51" s="22"/>
      <c r="I51" s="22"/>
      <c r="J51" s="22"/>
    </row>
    <row r="52" spans="1:10">
      <c r="A52" s="11"/>
      <c r="B52" t="s">
        <v>49</v>
      </c>
      <c r="C52" s="14"/>
      <c r="D52" s="14"/>
      <c r="E52" s="14">
        <f>애완동물[[#This Row],[예상 비용]]-애완동물[[#This Row],[실제 비용]]</f>
        <v>0</v>
      </c>
      <c r="G52" t="s">
        <v>87</v>
      </c>
      <c r="H52" t="s">
        <v>59</v>
      </c>
      <c r="I52" t="s">
        <v>60</v>
      </c>
      <c r="J52" t="s">
        <v>61</v>
      </c>
    </row>
    <row r="53" spans="1:10">
      <c r="A53" s="11"/>
      <c r="B53" t="s">
        <v>30</v>
      </c>
      <c r="C53" s="14"/>
      <c r="D53" s="14"/>
      <c r="E53" s="14">
        <f>애완동물[[#This Row],[예상 비용]]-애완동물[[#This Row],[실제 비용]]</f>
        <v>0</v>
      </c>
      <c r="G53" t="s">
        <v>88</v>
      </c>
      <c r="H53" s="14"/>
      <c r="I53" s="14"/>
      <c r="J53" s="14">
        <f>법률_비용[[#This Row],[예상 비용]]-법률_비용[[#This Row],[실제 비용]]</f>
        <v>0</v>
      </c>
    </row>
    <row r="54" spans="1:10">
      <c r="A54" s="11"/>
      <c r="B54" t="s">
        <v>31</v>
      </c>
      <c r="C54" s="14"/>
      <c r="D54" s="14"/>
      <c r="E54" s="14">
        <f>SUBTOTAL(109,애완동물[차액])</f>
        <v>0</v>
      </c>
      <c r="G54" t="s">
        <v>89</v>
      </c>
      <c r="H54" s="14"/>
      <c r="I54" s="14"/>
      <c r="J54" s="14">
        <f>법률_비용[[#This Row],[예상 비용]]-법률_비용[[#This Row],[실제 비용]]</f>
        <v>0</v>
      </c>
    </row>
    <row r="55" spans="1:10">
      <c r="A55" s="11"/>
      <c r="B55" s="22"/>
      <c r="C55" s="22"/>
      <c r="D55" s="22"/>
      <c r="E55" s="22"/>
      <c r="G55" t="s">
        <v>90</v>
      </c>
      <c r="H55" s="14"/>
      <c r="I55" s="14"/>
      <c r="J55" s="14">
        <f>법률_비용[[#This Row],[예상 비용]]-법률_비용[[#This Row],[실제 비용]]</f>
        <v>0</v>
      </c>
    </row>
    <row r="56" spans="1:10">
      <c r="A56" s="11" t="s">
        <v>15</v>
      </c>
      <c r="B56" s="3" t="s">
        <v>50</v>
      </c>
      <c r="C56" s="3" t="s">
        <v>59</v>
      </c>
      <c r="D56" s="3" t="s">
        <v>60</v>
      </c>
      <c r="E56" s="3" t="s">
        <v>61</v>
      </c>
      <c r="G56" t="s">
        <v>30</v>
      </c>
      <c r="H56" s="14"/>
      <c r="I56" s="14"/>
      <c r="J56" s="14">
        <f>법률_비용[[#This Row],[예상 비용]]-법률_비용[[#This Row],[실제 비용]]</f>
        <v>0</v>
      </c>
    </row>
    <row r="57" spans="1:10">
      <c r="A57" s="11"/>
      <c r="B57" s="3" t="s">
        <v>47</v>
      </c>
      <c r="C57" s="13"/>
      <c r="D57" s="13"/>
      <c r="E57" s="13">
        <f>개인_관리[[#This Row],[예상 비용]]-개인_관리[[#This Row],[실제 비용]]</f>
        <v>0</v>
      </c>
      <c r="G57" t="s">
        <v>31</v>
      </c>
      <c r="H57" s="14"/>
      <c r="I57" s="14"/>
      <c r="J57" s="14">
        <f>SUBTOTAL(109,법률_비용[차액])</f>
        <v>0</v>
      </c>
    </row>
    <row r="58" spans="1:10">
      <c r="A58" s="11"/>
      <c r="B58" s="3" t="s">
        <v>51</v>
      </c>
      <c r="C58" s="13"/>
      <c r="D58" s="13"/>
      <c r="E58" s="13">
        <f>개인_관리[[#This Row],[예상 비용]]-개인_관리[[#This Row],[실제 비용]]</f>
        <v>0</v>
      </c>
      <c r="G58" s="22"/>
      <c r="H58" s="22"/>
      <c r="I58" s="22"/>
      <c r="J58" s="22"/>
    </row>
    <row r="59" spans="1:10">
      <c r="A59" s="11" t="s">
        <v>16</v>
      </c>
      <c r="B59" s="3" t="s">
        <v>52</v>
      </c>
      <c r="C59" s="13"/>
      <c r="D59" s="13"/>
      <c r="E59" s="13">
        <f>개인_관리[[#This Row],[예상 비용]]-개인_관리[[#This Row],[실제 비용]]</f>
        <v>0</v>
      </c>
      <c r="G59" s="23" t="s">
        <v>91</v>
      </c>
      <c r="H59" s="23"/>
      <c r="I59" s="23"/>
      <c r="J59" s="27">
        <f>SUBTOTAL(109,주거비[예상 비용],교통비[예상 비용],보험료[예상 비용],음식[예상 비용],애완동물[예상 비용],개인_관리[예상 비용],여가비[예상 비용],대출[예상 비용],세금[예상 비용],저축[예상 비용],선물[예상 비용],법률_비용[예상 비용])</f>
        <v>1195</v>
      </c>
    </row>
    <row r="60" spans="1:10">
      <c r="A60" s="11"/>
      <c r="B60" s="3" t="s">
        <v>53</v>
      </c>
      <c r="C60" s="13"/>
      <c r="D60" s="13"/>
      <c r="E60" s="13">
        <f>개인_관리[[#This Row],[예상 비용]]-개인_관리[[#This Row],[실제 비용]]</f>
        <v>0</v>
      </c>
      <c r="G60" s="23"/>
      <c r="H60" s="23"/>
      <c r="I60" s="23"/>
      <c r="J60" s="27"/>
    </row>
    <row r="61" spans="1:10">
      <c r="A61" s="11"/>
      <c r="B61" s="3" t="s">
        <v>54</v>
      </c>
      <c r="C61" s="13"/>
      <c r="D61" s="13"/>
      <c r="E61" s="13">
        <f>개인_관리[[#This Row],[예상 비용]]-개인_관리[[#This Row],[실제 비용]]</f>
        <v>0</v>
      </c>
      <c r="G61" s="23" t="s">
        <v>92</v>
      </c>
      <c r="H61" s="23"/>
      <c r="I61" s="23"/>
      <c r="J61" s="27">
        <f>SUBTOTAL(109,주거비[실제 비용],교통비[실제 비용],보험료[실제 비용],음식[실제 비용],애완동물[실제 비용],개인_관리[실제 비용],여가비[실제 비용],대출[실제 비용],세금[실제 비용],저축[실제 비용],선물[실제 비용],법률_비용[실제 비용])</f>
        <v>1236</v>
      </c>
    </row>
    <row r="62" spans="1:10">
      <c r="A62" s="11"/>
      <c r="B62" s="3" t="s">
        <v>55</v>
      </c>
      <c r="C62" s="13"/>
      <c r="D62" s="13"/>
      <c r="E62" s="13">
        <f>개인_관리[[#This Row],[예상 비용]]-개인_관리[[#This Row],[실제 비용]]</f>
        <v>0</v>
      </c>
      <c r="G62" s="23"/>
      <c r="H62" s="23"/>
      <c r="I62" s="23"/>
      <c r="J62" s="27"/>
    </row>
    <row r="63" spans="1:10">
      <c r="A63" s="11"/>
      <c r="B63" s="3" t="s">
        <v>30</v>
      </c>
      <c r="C63" s="13"/>
      <c r="D63" s="13"/>
      <c r="E63" s="13">
        <f>개인_관리[[#This Row],[예상 비용]]-개인_관리[[#This Row],[실제 비용]]</f>
        <v>0</v>
      </c>
      <c r="G63" s="23" t="s">
        <v>93</v>
      </c>
      <c r="H63" s="23"/>
      <c r="I63" s="23"/>
      <c r="J63" s="27">
        <f>J59-J61</f>
        <v>-41</v>
      </c>
    </row>
    <row r="64" spans="1:10">
      <c r="A64" s="11"/>
      <c r="B64" s="3" t="s">
        <v>31</v>
      </c>
      <c r="C64" s="13"/>
      <c r="D64" s="13"/>
      <c r="E64" s="13">
        <f>SUBTOTAL(109,개인_관리[차액])</f>
        <v>0</v>
      </c>
      <c r="G64" s="23"/>
      <c r="H64" s="23"/>
      <c r="I64" s="23"/>
      <c r="J64" s="27"/>
    </row>
    <row r="65" spans="1:5">
      <c r="A65" s="11"/>
      <c r="B65" s="22"/>
      <c r="C65" s="22"/>
      <c r="D65" s="22"/>
      <c r="E65" s="22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honeticPr fontId="25" type="noConversion"/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시작</vt:lpstr>
      <vt:lpstr>개인 월별 예산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2018-09-25T04:00:04Z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