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erryl\Desktop\Task\6\ko-KR\target\"/>
    </mc:Choice>
  </mc:AlternateContent>
  <xr:revisionPtr revIDLastSave="0" documentId="13_ncr:1_{252A6178-F909-4375-8F01-01A291BD3B83}" xr6:coauthVersionLast="43" xr6:coauthVersionMax="43" xr10:uidLastSave="{00000000-0000-0000-0000-000000000000}"/>
  <bookViews>
    <workbookView xWindow="-120" yWindow="-120" windowWidth="24240" windowHeight="17640" tabRatio="926" xr2:uid="{00000000-000D-0000-FFFF-FFFF00000000}"/>
  </bookViews>
  <sheets>
    <sheet name="체중 트래커" sheetId="8" r:id="rId1"/>
    <sheet name="허리 트래커" sheetId="9" r:id="rId2"/>
    <sheet name="팔 트래커" sheetId="10" r:id="rId3"/>
    <sheet name="엉덩이 트래커" sheetId="7" r:id="rId4"/>
    <sheet name="허벅지 트래커" sheetId="6" r:id="rId5"/>
    <sheet name="활동 로그" sheetId="2" r:id="rId6"/>
    <sheet name="음식 로그" sheetId="3" r:id="rId7"/>
  </sheets>
  <definedNames>
    <definedName name="AllComplete">AND('체중 트래커'!$C$6&gt;0,'체중 트래커'!$C$12&gt;0)</definedName>
    <definedName name="BMI">IF('체중 트래커'!$C$7="임페리얼",BMIWeight*703,BMIWeight)</definedName>
    <definedName name="BMIHeight" localSheetId="0">'체중 트래커'!$C$6*'체중 트래커'!$C$6</definedName>
    <definedName name="BMIWeight">'체중 트래커'!CurrentWeight/'체중 트래커'!BMIHeight</definedName>
    <definedName name="CurrentWeight" localSheetId="0">'체중 트래커'!$C$12</definedName>
    <definedName name="DateLookup">'음식 로그'!$D$5</definedName>
    <definedName name="Goal1Label" localSheetId="0">'체중 트래커'!$B$13</definedName>
    <definedName name="Goal2Label" localSheetId="0">'체중 트래커'!$B$14</definedName>
    <definedName name="Goal3Label" localSheetId="0">'체중 트래커'!$B$15</definedName>
    <definedName name="Goal4Label" localSheetId="0">'체중 트래커'!$B$16</definedName>
    <definedName name="GoalWeight" localSheetId="0">'체중 트래커'!$D$12</definedName>
    <definedName name="GrandTotal" localSheetId="3">SUM(ActivityLog[거리])</definedName>
    <definedName name="GrandTotal" localSheetId="0">SUM(ActivityLog[거리])</definedName>
    <definedName name="GrandTotal" localSheetId="2">SUM(ActivityLog[거리])</definedName>
    <definedName name="GrandTotal" localSheetId="1">SUM(ActivityLog[거리])</definedName>
    <definedName name="GrandTotal" localSheetId="4">SUM(ActivityLog[거리])</definedName>
    <definedName name="GrandTotal">SUM(ActivityLog[거리])</definedName>
    <definedName name="OtherTotal" localSheetId="3">'엉덩이 트래커'!GrandTotal-SUM('활동 로그'!$C$4:$C$7)</definedName>
    <definedName name="OtherTotal" localSheetId="0">'체중 트래커'!GrandTotal-SUM('활동 로그'!$C$4:$C$7)</definedName>
    <definedName name="OtherTotal" localSheetId="2">'팔 트래커'!GrandTotal-SUM('활동 로그'!$C$4:$C$7)</definedName>
    <definedName name="OtherTotal" localSheetId="1">'허리 트래커'!GrandTotal-SUM('활동 로그'!$C$4:$C$7)</definedName>
    <definedName name="OtherTotal" localSheetId="4">'허벅지 트래커'!GrandTotal-SUM('활동 로그'!$C$4:$C$7)</definedName>
    <definedName name="OtherTotal">GrandTotal-SUM('활동 로그'!$C$4:$C$7)</definedName>
    <definedName name="_xlnm.Print_Titles" localSheetId="3">'엉덩이 트래커'!$3:$4</definedName>
    <definedName name="_xlnm.Print_Titles" localSheetId="6">'음식 로그'!$7:$7</definedName>
    <definedName name="_xlnm.Print_Titles" localSheetId="0">'체중 트래커'!$18:$19</definedName>
    <definedName name="_xlnm.Print_Titles" localSheetId="2">'팔 트래커'!$3:$4</definedName>
    <definedName name="_xlnm.Print_Titles" localSheetId="1">'허리 트래커'!$3:$4</definedName>
    <definedName name="_xlnm.Print_Titles" localSheetId="4">'허벅지 트래커'!$3:$4</definedName>
    <definedName name="_xlnm.Print_Titles" localSheetId="5">'활동 로그'!$10:$10</definedName>
    <definedName name="UnitOfMeasure" localSheetId="0">'체중 트래커'!$C$7</definedName>
    <definedName name="WeightLabel" localSheetId="0">'체중 트래커'!$B$12</definedName>
    <definedName name="목표1" localSheetId="0">'체중 트래커'!$D$13</definedName>
    <definedName name="목표2" localSheetId="0">'체중 트래커'!$D$14</definedName>
    <definedName name="목표3" localSheetId="0">'체중 트래커'!$D$15</definedName>
    <definedName name="목표4" localSheetId="0">'체중 트래커'!$D$16</definedName>
    <definedName name="범주1">'활동 로그'!$B$4</definedName>
    <definedName name="범주2">'활동 로그'!$B$5</definedName>
    <definedName name="범주3">'활동 로그'!$B$6</definedName>
    <definedName name="범주4">'활동 로그'!$B$7</definedName>
    <definedName name="범주5">'활동 로그'!$B$8</definedName>
    <definedName name="성별" localSheetId="0">'체중 트래커'!$C$4</definedName>
    <definedName name="신장" localSheetId="0">'체중 트래커'!$C$6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8" l="1"/>
  <c r="B3" i="6" l="1"/>
  <c r="B3" i="7"/>
  <c r="B3" i="10"/>
  <c r="B3" i="9"/>
  <c r="B18" i="8"/>
  <c r="E10" i="8"/>
  <c r="E3" i="8"/>
  <c r="C8" i="8" l="1"/>
  <c r="B9" i="10" l="1"/>
  <c r="B8" i="10"/>
  <c r="B7" i="10"/>
  <c r="B6" i="10"/>
  <c r="B5" i="10"/>
  <c r="B8" i="9"/>
  <c r="B7" i="9"/>
  <c r="B6" i="9"/>
  <c r="B5" i="9"/>
  <c r="B25" i="8"/>
  <c r="B24" i="8"/>
  <c r="B23" i="8"/>
  <c r="B22" i="8"/>
  <c r="B21" i="8"/>
  <c r="B20" i="8"/>
  <c r="B7" i="7" l="1"/>
  <c r="B6" i="7"/>
  <c r="B5" i="7"/>
  <c r="B11" i="6"/>
  <c r="B10" i="6"/>
  <c r="B9" i="6"/>
  <c r="B8" i="6"/>
  <c r="B7" i="6"/>
  <c r="B6" i="6"/>
  <c r="B5" i="6"/>
  <c r="B18" i="3" l="1"/>
  <c r="B17" i="3"/>
  <c r="B16" i="3"/>
  <c r="B15" i="3"/>
  <c r="B14" i="3"/>
  <c r="B13" i="3"/>
  <c r="B12" i="3"/>
  <c r="B11" i="3"/>
  <c r="B10" i="3"/>
  <c r="B9" i="3"/>
  <c r="B8" i="3"/>
  <c r="B15" i="2"/>
  <c r="B14" i="2"/>
  <c r="B13" i="2"/>
  <c r="B12" i="2"/>
  <c r="B11" i="2"/>
  <c r="C8" i="2" l="1"/>
  <c r="F3" i="3" l="1"/>
  <c r="G3" i="3"/>
  <c r="H3" i="3"/>
  <c r="I3" i="3"/>
  <c r="J3" i="3"/>
  <c r="K3" i="3"/>
  <c r="L3" i="3"/>
  <c r="E3" i="3"/>
  <c r="F5" i="3"/>
  <c r="G5" i="3"/>
  <c r="H5" i="3"/>
  <c r="I5" i="3"/>
  <c r="J5" i="3"/>
  <c r="K5" i="3"/>
  <c r="L5" i="3"/>
  <c r="E5" i="3"/>
  <c r="D5" i="3" s="1"/>
  <c r="C4" i="2"/>
  <c r="C5" i="2"/>
  <c r="C6" i="2"/>
  <c r="C7" i="2"/>
</calcChain>
</file>

<file path=xl/sharedStrings.xml><?xml version="1.0" encoding="utf-8"?>
<sst xmlns="http://schemas.openxmlformats.org/spreadsheetml/2006/main" count="110" uniqueCount="70">
  <si>
    <t>피트니스 계획</t>
  </si>
  <si>
    <t>내 정보:</t>
  </si>
  <si>
    <t>성별:</t>
  </si>
  <si>
    <t>나이:</t>
  </si>
  <si>
    <t>신장:</t>
  </si>
  <si>
    <t>단위:</t>
  </si>
  <si>
    <t>BMI:</t>
  </si>
  <si>
    <t>시작 수치:</t>
  </si>
  <si>
    <t>유형</t>
  </si>
  <si>
    <t>체중</t>
  </si>
  <si>
    <t>허리</t>
  </si>
  <si>
    <t>팔</t>
  </si>
  <si>
    <t>엉덩이</t>
  </si>
  <si>
    <t>허벅지</t>
  </si>
  <si>
    <t>날짜</t>
  </si>
  <si>
    <t>여성</t>
  </si>
  <si>
    <t>임페리얼</t>
  </si>
  <si>
    <t>현재</t>
  </si>
  <si>
    <t>시간</t>
  </si>
  <si>
    <t>목표</t>
  </si>
  <si>
    <t>엉덩이, 허리, 허벅지, 팔을 포함한 각 시작 수치의 진행 상황을 추적하는 꺾은선형 차트는 이 셀에 있습니다.</t>
  </si>
  <si>
    <t>체중 진행 상황을 추적하는 영역형 차트가 이 셀에 있습니다.</t>
  </si>
  <si>
    <t>다양한 운동 포지션의 사람 실루엣이 이 셀에 있습니다.</t>
  </si>
  <si>
    <t>크기</t>
  </si>
  <si>
    <t>활동 로그</t>
  </si>
  <si>
    <t>활동</t>
  </si>
  <si>
    <t>자전거 타기</t>
  </si>
  <si>
    <t>달리기</t>
  </si>
  <si>
    <t>걷기</t>
  </si>
  <si>
    <t>수영</t>
  </si>
  <si>
    <t>기타</t>
  </si>
  <si>
    <t>합계</t>
  </si>
  <si>
    <t>단위</t>
  </si>
  <si>
    <t>마일</t>
  </si>
  <si>
    <t>걸음</t>
  </si>
  <si>
    <t>미터</t>
  </si>
  <si>
    <t>시작 시간</t>
  </si>
  <si>
    <t>기간</t>
  </si>
  <si>
    <t>거리</t>
  </si>
  <si>
    <t>칼로리</t>
  </si>
  <si>
    <t>메모</t>
  </si>
  <si>
    <t>덥고 습함</t>
  </si>
  <si>
    <t xml:space="preserve">       </t>
  </si>
  <si>
    <t>식품 로그</t>
  </si>
  <si>
    <t>내 영양 목표</t>
  </si>
  <si>
    <t>식사</t>
  </si>
  <si>
    <t>아침 식사</t>
  </si>
  <si>
    <t>간식</t>
  </si>
  <si>
    <t>점심 식사</t>
  </si>
  <si>
    <t>저녁 식사</t>
  </si>
  <si>
    <t xml:space="preserve">일일 섭취량: </t>
  </si>
  <si>
    <t>음식</t>
  </si>
  <si>
    <t>그리스 요구르트</t>
  </si>
  <si>
    <t>사과</t>
  </si>
  <si>
    <t>망고 피코 레투스 랩</t>
  </si>
  <si>
    <t>쉬림프 타코(2)</t>
  </si>
  <si>
    <t>생호두</t>
  </si>
  <si>
    <t>스틸 컷 오트밀</t>
  </si>
  <si>
    <t>오렌지</t>
  </si>
  <si>
    <t>페스토 소스 주키니</t>
  </si>
  <si>
    <t>구운 대구</t>
  </si>
  <si>
    <t>구운 야채 믹스</t>
  </si>
  <si>
    <t>아이스크림 선데</t>
  </si>
  <si>
    <t>지방</t>
  </si>
  <si>
    <t>콜레스테롤</t>
  </si>
  <si>
    <t>나트륨</t>
  </si>
  <si>
    <t>탄수화물</t>
  </si>
  <si>
    <t>단백질</t>
  </si>
  <si>
    <t>당분</t>
  </si>
  <si>
    <t>섬유질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</si>
</sst>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0.00_ "/>
    <numFmt numFmtId="169" formatCode="h:mm;@"/>
    <numFmt numFmtId="170" formatCode="0.0_ "/>
    <numFmt numFmtId="171" formatCode="[h]:mm"/>
  </numFmts>
  <fonts count="31">
    <font>
      <sz val="11"/>
      <color theme="3"/>
      <name val="Malgun Gothic"/>
      <family val="2"/>
    </font>
    <font>
      <sz val="11"/>
      <color theme="1"/>
      <name val="Malgun Gothic"/>
      <family val="2"/>
    </font>
    <font>
      <sz val="11"/>
      <color theme="3"/>
      <name val="Malgun Gothic"/>
      <family val="2"/>
    </font>
    <font>
      <sz val="11"/>
      <color rgb="FF006100"/>
      <name val="Malgun Gothic"/>
      <family val="2"/>
    </font>
    <font>
      <sz val="11"/>
      <color rgb="FF9C0006"/>
      <name val="Malgun Gothic"/>
      <family val="2"/>
    </font>
    <font>
      <sz val="11"/>
      <color rgb="FFFF0000"/>
      <name val="Malgun Gothic"/>
      <family val="2"/>
    </font>
    <font>
      <b/>
      <sz val="36"/>
      <color theme="4" tint="-0.24994659260841701"/>
      <name val="Malgun Gothic"/>
      <family val="2"/>
    </font>
    <font>
      <b/>
      <sz val="12"/>
      <color theme="0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b/>
      <sz val="11"/>
      <color theme="0"/>
      <name val="Malgun Gothic"/>
      <family val="2"/>
    </font>
    <font>
      <b/>
      <sz val="11"/>
      <color theme="1"/>
      <name val="Malgun Gothic"/>
      <family val="2"/>
    </font>
    <font>
      <sz val="11"/>
      <color theme="0"/>
      <name val="Malgun Gothic"/>
      <family val="2"/>
    </font>
    <font>
      <i/>
      <sz val="11"/>
      <color theme="1" tint="0.34998626667073579"/>
      <name val="Malgun Gothic"/>
      <family val="2"/>
    </font>
    <font>
      <b/>
      <sz val="11"/>
      <color rgb="FFFA7D00"/>
      <name val="Malgun Gothic"/>
      <family val="2"/>
    </font>
    <font>
      <sz val="11"/>
      <color rgb="FF3F3F76"/>
      <name val="Malgun Gothic"/>
      <family val="2"/>
    </font>
    <font>
      <b/>
      <sz val="11"/>
      <color rgb="FF3F3F3F"/>
      <name val="Malgun Gothic"/>
      <family val="2"/>
    </font>
    <font>
      <sz val="11"/>
      <color rgb="FF9C5700"/>
      <name val="Malgun Gothic"/>
      <family val="2"/>
    </font>
    <font>
      <sz val="11"/>
      <color rgb="FFFA7D00"/>
      <name val="Malgun Gothic"/>
      <family val="2"/>
    </font>
    <font>
      <b/>
      <sz val="36"/>
      <color theme="4"/>
      <name val="Malgun Gothic"/>
      <family val="2"/>
    </font>
    <font>
      <b/>
      <sz val="36"/>
      <color theme="0"/>
      <name val="Malgun Gothic"/>
      <family val="2"/>
    </font>
    <font>
      <sz val="11"/>
      <color theme="4" tint="-0.249977111117893"/>
      <name val="Malgun Gothic"/>
      <family val="2"/>
    </font>
    <font>
      <sz val="11"/>
      <color theme="4" tint="-0.499984740745262"/>
      <name val="Malgun Gothic"/>
      <family val="2"/>
    </font>
    <font>
      <sz val="11"/>
      <color theme="0"/>
      <name val="Malgun Gothic"/>
      <family val="3"/>
      <charset val="129"/>
    </font>
    <font>
      <sz val="11"/>
      <color theme="3"/>
      <name val="Malgun Gothic"/>
      <family val="3"/>
      <charset val="129"/>
    </font>
    <font>
      <b/>
      <sz val="12"/>
      <color theme="0"/>
      <name val="Malgun Gothic"/>
      <family val="3"/>
      <charset val="129"/>
    </font>
    <font>
      <b/>
      <sz val="11"/>
      <color theme="1"/>
      <name val="Malgun Gothic"/>
      <family val="3"/>
      <charset val="129"/>
    </font>
    <font>
      <b/>
      <sz val="13"/>
      <color theme="3"/>
      <name val="Malgun Gothic"/>
      <family val="3"/>
      <charset val="129"/>
    </font>
    <font>
      <sz val="8"/>
      <name val="돋움"/>
      <family val="3"/>
      <charset val="129"/>
    </font>
    <font>
      <b/>
      <sz val="36"/>
      <color theme="4" tint="-0.24994659260841701"/>
      <name val="Malgun Gothic"/>
      <family val="3"/>
      <charset val="129"/>
    </font>
    <font>
      <sz val="10"/>
      <color theme="3"/>
      <name val="Malgun Gothic"/>
      <family val="3"/>
      <charset val="129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7" fillId="3" borderId="0" applyNumberFormat="0" applyProtection="0">
      <alignment horizontal="left" vertical="center" indent="1"/>
    </xf>
    <xf numFmtId="0" fontId="8" fillId="0" borderId="0" applyNumberFormat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9" fontId="2" fillId="0" borderId="0" applyFill="0" applyBorder="0" applyAlignment="0" applyProtection="0"/>
    <xf numFmtId="0" fontId="9" fillId="0" borderId="2" applyNumberFormat="0" applyFill="0" applyAlignment="0" applyProtection="0"/>
    <xf numFmtId="0" fontId="2" fillId="4" borderId="1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17" fillId="7" borderId="0" applyNumberFormat="0" applyBorder="0" applyAlignment="0" applyProtection="0"/>
    <xf numFmtId="0" fontId="15" fillId="8" borderId="3" applyNumberFormat="0" applyAlignment="0" applyProtection="0"/>
    <xf numFmtId="0" fontId="16" fillId="9" borderId="4" applyNumberFormat="0" applyAlignment="0" applyProtection="0"/>
    <xf numFmtId="0" fontId="14" fillId="9" borderId="3" applyNumberFormat="0" applyAlignment="0" applyProtection="0"/>
    <xf numFmtId="0" fontId="18" fillId="0" borderId="5" applyNumberFormat="0" applyFill="0" applyAlignment="0" applyProtection="0"/>
    <xf numFmtId="0" fontId="10" fillId="10" borderId="6" applyNumberFormat="0" applyAlignment="0" applyProtection="0"/>
    <xf numFmtId="0" fontId="5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3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>
      <alignment vertical="center" wrapText="1"/>
    </xf>
    <xf numFmtId="14" fontId="0" fillId="0" borderId="0" xfId="0" applyNumberFormat="1" applyFont="1" applyBorder="1" applyAlignment="1">
      <alignment horizontal="right" vertical="center" inden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6" fillId="0" borderId="0" xfId="1" applyAlignment="1">
      <alignment vertical="center"/>
    </xf>
    <xf numFmtId="0" fontId="0" fillId="0" borderId="0" xfId="0" applyFont="1">
      <alignment vertical="center" wrapText="1"/>
    </xf>
    <xf numFmtId="0" fontId="10" fillId="3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>
      <alignment vertical="center" wrapText="1"/>
    </xf>
    <xf numFmtId="0" fontId="24" fillId="0" borderId="0" xfId="0" applyFont="1" applyAlignment="1">
      <alignment horizontal="left" vertical="center" indent="2"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horizontal="left"/>
    </xf>
    <xf numFmtId="0" fontId="24" fillId="0" borderId="0" xfId="0" applyFont="1" applyAlignment="1"/>
    <xf numFmtId="0" fontId="24" fillId="0" borderId="0" xfId="0" applyFont="1" applyFill="1" applyBorder="1" applyAlignment="1"/>
    <xf numFmtId="0" fontId="26" fillId="0" borderId="0" xfId="0" applyFont="1" applyAlignment="1">
      <alignment horizontal="left" vertical="center" indent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4" fontId="24" fillId="0" borderId="0" xfId="0" applyNumberFormat="1" applyFont="1">
      <alignment vertical="center" wrapText="1"/>
    </xf>
    <xf numFmtId="0" fontId="25" fillId="3" borderId="0" xfId="2" applyFont="1">
      <alignment horizontal="left" vertical="center" indent="1"/>
    </xf>
    <xf numFmtId="0" fontId="25" fillId="3" borderId="0" xfId="2" applyFont="1" applyAlignment="1">
      <alignment horizontal="center" vertical="center"/>
    </xf>
    <xf numFmtId="0" fontId="25" fillId="3" borderId="0" xfId="2" applyFont="1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 indent="1"/>
    </xf>
    <xf numFmtId="0" fontId="24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30" fillId="2" borderId="0" xfId="0" applyFont="1" applyFill="1">
      <alignment vertical="center" wrapText="1"/>
    </xf>
    <xf numFmtId="168" fontId="24" fillId="0" borderId="0" xfId="0" applyNumberFormat="1" applyFont="1" applyAlignment="1">
      <alignment horizontal="left"/>
    </xf>
    <xf numFmtId="169" fontId="24" fillId="0" borderId="0" xfId="0" applyNumberFormat="1" applyFont="1">
      <alignment vertical="center" wrapText="1"/>
    </xf>
    <xf numFmtId="170" fontId="24" fillId="0" borderId="0" xfId="0" applyNumberFormat="1" applyFont="1">
      <alignment vertical="center" wrapText="1"/>
    </xf>
    <xf numFmtId="14" fontId="24" fillId="0" borderId="0" xfId="0" applyNumberFormat="1" applyFont="1" applyFill="1" applyAlignment="1">
      <alignment horizontal="right" vertical="center" wrapText="1" indent="2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 indent="1"/>
    </xf>
    <xf numFmtId="0" fontId="24" fillId="0" borderId="0" xfId="0" applyFont="1" applyFill="1" applyAlignment="1">
      <alignment vertical="center"/>
    </xf>
    <xf numFmtId="169" fontId="24" fillId="0" borderId="0" xfId="0" applyNumberFormat="1" applyFont="1" applyFill="1" applyAlignment="1">
      <alignment horizontal="right" vertical="center" indent="1"/>
    </xf>
    <xf numFmtId="171" fontId="24" fillId="0" borderId="0" xfId="0" applyNumberFormat="1" applyFont="1" applyFill="1" applyAlignment="1">
      <alignment horizontal="right" vertical="center" wrapText="1" indent="1"/>
    </xf>
    <xf numFmtId="170" fontId="2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indent="9"/>
    </xf>
    <xf numFmtId="0" fontId="22" fillId="0" borderId="0" xfId="0" applyNumberFormat="1" applyFont="1" applyAlignment="1">
      <alignment horizontal="left" vertical="center" indent="9"/>
    </xf>
    <xf numFmtId="0" fontId="30" fillId="2" borderId="0" xfId="0" applyNumberFormat="1" applyFont="1" applyFill="1">
      <alignment vertical="center" wrapText="1"/>
    </xf>
    <xf numFmtId="0" fontId="23" fillId="0" borderId="0" xfId="0" applyFont="1">
      <alignment vertical="center" wrapText="1"/>
    </xf>
    <xf numFmtId="0" fontId="27" fillId="0" borderId="0" xfId="3" applyFont="1" applyFill="1" applyAlignment="1">
      <alignment horizontal="left"/>
    </xf>
    <xf numFmtId="0" fontId="19" fillId="0" borderId="0" xfId="1" applyFont="1" applyAlignment="1">
      <alignment vertical="center"/>
    </xf>
    <xf numFmtId="0" fontId="25" fillId="3" borderId="0" xfId="2" applyFont="1">
      <alignment horizontal="left" vertical="center" indent="1"/>
    </xf>
    <xf numFmtId="0" fontId="24" fillId="0" borderId="0" xfId="0" applyFont="1" applyAlignment="1">
      <alignment horizontal="center" vertical="center" wrapText="1"/>
    </xf>
    <xf numFmtId="0" fontId="29" fillId="2" borderId="0" xfId="1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7" fillId="3" borderId="0" xfId="2" applyAlignment="1">
      <alignment horizontal="left" vertical="center" indent="1"/>
    </xf>
    <xf numFmtId="0" fontId="6" fillId="0" borderId="0" xfId="1" applyAlignment="1">
      <alignment vertical="center"/>
    </xf>
    <xf numFmtId="0" fontId="20" fillId="0" borderId="0" xfId="1" applyFont="1" applyAlignment="1">
      <alignment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11" builtinId="53" customBuiltin="1"/>
    <cellStyle name="Good" xfId="13" builtinId="26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10" builtinId="10" customBuiltin="1"/>
    <cellStyle name="Output" xfId="17" builtinId="21" customBuiltin="1"/>
    <cellStyle name="Percent" xfId="8" builtinId="5" customBuiltin="1"/>
    <cellStyle name="Title" xfId="1" builtinId="15" customBuiltin="1"/>
    <cellStyle name="Total" xfId="22" builtinId="25" customBuiltin="1"/>
    <cellStyle name="Warning Text" xfId="21" builtinId="11" customBuiltin="1"/>
  </cellStyles>
  <dxfs count="9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family val="2"/>
        <charset val="129"/>
        <scheme val="none"/>
      </font>
    </dxf>
    <dxf>
      <numFmt numFmtId="172" formatCode="yyyy/mm/dd"/>
      <alignment horizontal="right" vertical="center" textRotation="0" wrapText="0" indent="1" justifyLastLine="0" shrinkToFit="0" readingOrder="0"/>
    </dxf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1" formatCode="[h]:mm"/>
      <fill>
        <patternFill patternType="none">
          <fgColor indexed="64"/>
          <bgColor auto="1"/>
        </patternFill>
      </fill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9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9" formatCode="m/d/yyyy"/>
      <fill>
        <patternFill patternType="none">
          <fgColor indexed="64"/>
          <bgColor auto="1"/>
        </patternFill>
      </fill>
      <alignment horizontal="right" vertical="center" textRotation="0" wrapText="1" indent="2" justifyLastLine="0" shrinkToFit="0" readingOrder="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3" formatCode="0.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3" formatCode="0.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3" formatCode="0.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  <color theme="3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3" formatCode="0.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/>
        <i val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  <numFmt numFmtId="173" formatCode="0.0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0" formatCode="0.0_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69" formatCode="h:m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color rgb="FFFF0000"/>
      </font>
    </dxf>
    <dxf>
      <font>
        <b/>
        <i val="0"/>
      </font>
    </dxf>
    <dxf>
      <font>
        <b/>
        <i val="0"/>
        <color theme="3"/>
      </font>
      <border>
        <top style="medium">
          <color theme="4"/>
        </top>
        <bottom style="medium">
          <color theme="4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TableStyleMedium2" defaultPivotStyle="PivotStyleLight16">
    <tableStyle name="피트니스 계획" pivot="0" count="2" xr9:uid="{00000000-0011-0000-FFFF-FFFF00000000}">
      <tableStyleElement type="wholeTable" dxfId="90"/>
      <tableStyleElement type="headerRow" dxfId="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71229424136558E-2"/>
          <c:y val="9.2426346115019653E-2"/>
          <c:w val="0.93052707815496571"/>
          <c:h val="0.81514730776996069"/>
        </c:manualLayout>
      </c:layout>
      <c:lineChart>
        <c:grouping val="standard"/>
        <c:varyColors val="0"/>
        <c:ser>
          <c:idx val="1"/>
          <c:order val="0"/>
          <c:tx>
            <c:strRef>
              <c:f>'체중 트래커'!$B$13</c:f>
              <c:strCache>
                <c:ptCount val="1"/>
                <c:pt idx="0">
                  <c:v>허리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EF4-4D24-A2A1-FFCCE3812B20}"/>
              </c:ext>
            </c:extLst>
          </c:dPt>
          <c:val>
            <c:numRef>
              <c:f>'허리 트래커'!$D$5:$D$8</c:f>
              <c:numCache>
                <c:formatCode>0.0_ </c:formatCode>
                <c:ptCount val="4"/>
                <c:pt idx="0">
                  <c:v>36</c:v>
                </c:pt>
                <c:pt idx="1">
                  <c:v>36.700000000000003</c:v>
                </c:pt>
                <c:pt idx="2">
                  <c:v>38</c:v>
                </c:pt>
                <c:pt idx="3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4-4AC2-B3A6-506B32D65613}"/>
            </c:ext>
          </c:extLst>
        </c:ser>
        <c:ser>
          <c:idx val="0"/>
          <c:order val="1"/>
          <c:tx>
            <c:strRef>
              <c:f>'체중 트래커'!$B$14</c:f>
              <c:strCache>
                <c:ptCount val="1"/>
                <c:pt idx="0">
                  <c:v>팔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val>
            <c:numRef>
              <c:f>'팔 트래커'!$D$5:$D$9</c:f>
              <c:numCache>
                <c:formatCode>0.0_ </c:formatCode>
                <c:ptCount val="5"/>
                <c:pt idx="0">
                  <c:v>13.5</c:v>
                </c:pt>
                <c:pt idx="1">
                  <c:v>13.5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74-4AC2-B3A6-506B32D65613}"/>
            </c:ext>
          </c:extLst>
        </c:ser>
        <c:ser>
          <c:idx val="2"/>
          <c:order val="2"/>
          <c:tx>
            <c:strRef>
              <c:f>'체중 트래커'!$B$15</c:f>
              <c:strCache>
                <c:ptCount val="1"/>
                <c:pt idx="0">
                  <c:v>엉덩이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val>
            <c:numRef>
              <c:f>'엉덩이 트래커'!$D$5:$D$7</c:f>
              <c:numCache>
                <c:formatCode>0.0_ </c:formatCode>
                <c:ptCount val="3"/>
                <c:pt idx="0">
                  <c:v>45</c:v>
                </c:pt>
                <c:pt idx="1">
                  <c:v>44.8</c:v>
                </c:pt>
                <c:pt idx="2">
                  <c:v>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74-4AC2-B3A6-506B32D65613}"/>
            </c:ext>
          </c:extLst>
        </c:ser>
        <c:ser>
          <c:idx val="3"/>
          <c:order val="3"/>
          <c:tx>
            <c:strRef>
              <c:f>'체중 트래커'!$B$16</c:f>
              <c:strCache>
                <c:ptCount val="1"/>
                <c:pt idx="0">
                  <c:v>허벅지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val>
            <c:numRef>
              <c:f>'허벅지 트래커'!$D$5:$D$11</c:f>
              <c:numCache>
                <c:formatCode>0.0_ </c:formatCode>
                <c:ptCount val="7"/>
                <c:pt idx="0">
                  <c:v>22</c:v>
                </c:pt>
                <c:pt idx="1">
                  <c:v>21</c:v>
                </c:pt>
                <c:pt idx="2">
                  <c:v>20.5</c:v>
                </c:pt>
                <c:pt idx="3">
                  <c:v>21</c:v>
                </c:pt>
                <c:pt idx="4">
                  <c:v>22</c:v>
                </c:pt>
                <c:pt idx="5">
                  <c:v>21</c:v>
                </c:pt>
                <c:pt idx="6">
                  <c:v>20.3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74-4AC2-B3A6-506B32D65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879128"/>
        <c:axId val="331878344"/>
        <c:extLst/>
      </c:lineChart>
      <c:catAx>
        <c:axId val="331879128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331878344"/>
        <c:crosses val="autoZero"/>
        <c:auto val="1"/>
        <c:lblAlgn val="ctr"/>
        <c:lblOffset val="100"/>
        <c:noMultiLvlLbl val="0"/>
      </c:catAx>
      <c:valAx>
        <c:axId val="331878344"/>
        <c:scaling>
          <c:orientation val="minMax"/>
          <c:max val="50"/>
          <c:min val="1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#,##0.0_ 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1879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76489358239793E-2"/>
          <c:y val="3.5898821470845554E-2"/>
          <c:w val="0.93131980970314265"/>
          <c:h val="0.85620915032679734"/>
        </c:manualLayout>
      </c:layout>
      <c:areaChart>
        <c:grouping val="standard"/>
        <c:varyColors val="0"/>
        <c:ser>
          <c:idx val="1"/>
          <c:order val="0"/>
          <c:tx>
            <c:strRef>
              <c:f>'체중 트래커'!$B$12</c:f>
              <c:strCache>
                <c:ptCount val="1"/>
                <c:pt idx="0">
                  <c:v>체중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val>
            <c:numRef>
              <c:f>'체중 트래커'!$D$20:$D$25</c:f>
              <c:numCache>
                <c:formatCode>0.0_ </c:formatCode>
                <c:ptCount val="6"/>
                <c:pt idx="0">
                  <c:v>155</c:v>
                </c:pt>
                <c:pt idx="1">
                  <c:v>154.5</c:v>
                </c:pt>
                <c:pt idx="2">
                  <c:v>154.19999999999999</c:v>
                </c:pt>
                <c:pt idx="3">
                  <c:v>153.80000000000001</c:v>
                </c:pt>
                <c:pt idx="4">
                  <c:v>154.5</c:v>
                </c:pt>
                <c:pt idx="5">
                  <c:v>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6A-4F85-B5AE-56BCD8AB2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21960"/>
        <c:axId val="457709824"/>
      </c:areaChart>
      <c:catAx>
        <c:axId val="452721960"/>
        <c:scaling>
          <c:orientation val="minMax"/>
        </c:scaling>
        <c:delete val="1"/>
        <c:axPos val="b"/>
        <c:numFmt formatCode="m\/d\/yyyy" sourceLinked="1"/>
        <c:majorTickMark val="out"/>
        <c:minorTickMark val="none"/>
        <c:tickLblPos val="nextTo"/>
        <c:crossAx val="457709824"/>
        <c:crosses val="autoZero"/>
        <c:auto val="1"/>
        <c:lblAlgn val="ctr"/>
        <c:lblOffset val="100"/>
        <c:noMultiLvlLbl val="1"/>
      </c:catAx>
      <c:valAx>
        <c:axId val="45770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#,##0_ " sourceLinked="0"/>
        <c:majorTickMark val="out"/>
        <c:minorTickMark val="cross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21960"/>
        <c:crosses val="autoZero"/>
        <c:crossBetween val="midCat"/>
      </c:valAx>
      <c:spPr>
        <a:noFill/>
        <a:ln>
          <a:solidFill>
            <a:schemeClr val="bg2"/>
          </a:solidFill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3</xdr:row>
      <xdr:rowOff>19050</xdr:rowOff>
    </xdr:from>
    <xdr:to>
      <xdr:col>17</xdr:col>
      <xdr:colOff>34925</xdr:colOff>
      <xdr:row>8</xdr:row>
      <xdr:rowOff>238125</xdr:rowOff>
    </xdr:to>
    <xdr:graphicFrame macro="">
      <xdr:nvGraphicFramePr>
        <xdr:cNvPr id="2" name="BodySize" descr="엉덩이, 허리, 허벅지, 팔을 포함한 각 시작 수치의 진행 상황을 추적하는 꺾은선형 차트">
          <a:extLst>
            <a:ext uri="{FF2B5EF4-FFF2-40B4-BE49-F238E27FC236}">
              <a16:creationId xmlns:a16="http://schemas.microsoft.com/office/drawing/2014/main" id="{B7F05A8B-19E3-45A3-90F3-B764D616DD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190500</xdr:colOff>
      <xdr:row>10</xdr:row>
      <xdr:rowOff>38100</xdr:rowOff>
    </xdr:from>
    <xdr:to>
      <xdr:col>17</xdr:col>
      <xdr:colOff>111125</xdr:colOff>
      <xdr:row>16</xdr:row>
      <xdr:rowOff>209550</xdr:rowOff>
    </xdr:to>
    <xdr:graphicFrame macro="">
      <xdr:nvGraphicFramePr>
        <xdr:cNvPr id="3" name="체중" descr="체중 진행 상황을 추적하는 영역형 차트">
          <a:extLst>
            <a:ext uri="{FF2B5EF4-FFF2-40B4-BE49-F238E27FC236}">
              <a16:creationId xmlns:a16="http://schemas.microsoft.com/office/drawing/2014/main" id="{F02ECB4D-425D-49EE-8060-EB0DE79313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266700</xdr:colOff>
      <xdr:row>0</xdr:row>
      <xdr:rowOff>133350</xdr:rowOff>
    </xdr:from>
    <xdr:to>
      <xdr:col>17</xdr:col>
      <xdr:colOff>586867</xdr:colOff>
      <xdr:row>0</xdr:row>
      <xdr:rowOff>712834</xdr:rowOff>
    </xdr:to>
    <xdr:pic>
      <xdr:nvPicPr>
        <xdr:cNvPr id="4" name="그림 3" descr="다양한 운동 포지션의 사람 실루엣">
          <a:extLst>
            <a:ext uri="{FF2B5EF4-FFF2-40B4-BE49-F238E27FC236}">
              <a16:creationId xmlns:a16="http://schemas.microsoft.com/office/drawing/2014/main" id="{362DE5D9-ECE4-4FE8-A22D-AEEA0444A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18</xdr:col>
      <xdr:colOff>586867</xdr:colOff>
      <xdr:row>0</xdr:row>
      <xdr:rowOff>712834</xdr:rowOff>
    </xdr:to>
    <xdr:pic>
      <xdr:nvPicPr>
        <xdr:cNvPr id="4" name="그림 3" descr="다양한 운동 포지션의 사람 실루엣">
          <a:extLst>
            <a:ext uri="{FF2B5EF4-FFF2-40B4-BE49-F238E27FC236}">
              <a16:creationId xmlns:a16="http://schemas.microsoft.com/office/drawing/2014/main" id="{BA12A1ED-3AEF-488E-87E9-C1897F398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18</xdr:col>
      <xdr:colOff>586867</xdr:colOff>
      <xdr:row>0</xdr:row>
      <xdr:rowOff>712834</xdr:rowOff>
    </xdr:to>
    <xdr:pic>
      <xdr:nvPicPr>
        <xdr:cNvPr id="4" name="그림 3" descr="다양한 운동 포지션의 사람 실루엣">
          <a:extLst>
            <a:ext uri="{FF2B5EF4-FFF2-40B4-BE49-F238E27FC236}">
              <a16:creationId xmlns:a16="http://schemas.microsoft.com/office/drawing/2014/main" id="{D934CC57-2E18-4E24-9D06-8D7751D861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18</xdr:col>
      <xdr:colOff>586867</xdr:colOff>
      <xdr:row>0</xdr:row>
      <xdr:rowOff>712834</xdr:rowOff>
    </xdr:to>
    <xdr:pic>
      <xdr:nvPicPr>
        <xdr:cNvPr id="4" name="그림 3" descr="다양한 운동 포지션의 사람 실루엣">
          <a:extLst>
            <a:ext uri="{FF2B5EF4-FFF2-40B4-BE49-F238E27FC236}">
              <a16:creationId xmlns:a16="http://schemas.microsoft.com/office/drawing/2014/main" id="{1BE6C95D-0C9C-4FE3-A6BE-110D43A3D7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133350</xdr:rowOff>
    </xdr:from>
    <xdr:to>
      <xdr:col>18</xdr:col>
      <xdr:colOff>586867</xdr:colOff>
      <xdr:row>0</xdr:row>
      <xdr:rowOff>712834</xdr:rowOff>
    </xdr:to>
    <xdr:pic>
      <xdr:nvPicPr>
        <xdr:cNvPr id="4" name="그림 3" descr="다양한 운동 포지션의 사람 실루엣">
          <a:extLst>
            <a:ext uri="{FF2B5EF4-FFF2-40B4-BE49-F238E27FC236}">
              <a16:creationId xmlns:a16="http://schemas.microsoft.com/office/drawing/2014/main" id="{FAB75DE5-335C-47DC-A055-0547A8023E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133350</xdr:rowOff>
    </xdr:from>
    <xdr:to>
      <xdr:col>7</xdr:col>
      <xdr:colOff>1927225</xdr:colOff>
      <xdr:row>0</xdr:row>
      <xdr:rowOff>712834</xdr:rowOff>
    </xdr:to>
    <xdr:pic>
      <xdr:nvPicPr>
        <xdr:cNvPr id="3" name="그림 2" descr="다양한 운동 포지션의 사람 실루엣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57625" y="133350"/>
          <a:ext cx="4819650" cy="57948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0</xdr:row>
      <xdr:rowOff>133350</xdr:rowOff>
    </xdr:from>
    <xdr:to>
      <xdr:col>9</xdr:col>
      <xdr:colOff>1021842</xdr:colOff>
      <xdr:row>0</xdr:row>
      <xdr:rowOff>712834</xdr:rowOff>
    </xdr:to>
    <xdr:pic>
      <xdr:nvPicPr>
        <xdr:cNvPr id="3" name="그림 2" descr="다양한 운동 포지션의 사람 실루엣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33350"/>
          <a:ext cx="7479792" cy="5794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0000000}" name="WeightTracker" displayName="WeightTracker" ref="B19:D25" headerRowDxfId="86" dataDxfId="85" totalsRowDxfId="84">
  <autoFilter ref="B19:D25" xr:uid="{00000000-0009-0000-0100-00001D000000}"/>
  <tableColumns count="3">
    <tableColumn id="1" xr3:uid="{00000000-0010-0000-0000-000001000000}" name="날짜" totalsRowLabel="요약" dataDxfId="83" totalsRowDxfId="82">
      <calculatedColumnFormula>TODAY()+30+ROW()</calculatedColumnFormula>
    </tableColumn>
    <tableColumn id="3" xr3:uid="{00000000-0010-0000-0000-000003000000}" name="시간" dataDxfId="81" totalsRowDxfId="80"/>
    <tableColumn id="2" xr3:uid="{00000000-0010-0000-0000-000002000000}" name="체중" totalsRowFunction="sum" dataDxfId="79" totalsRowDxfId="78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이 표에 날짜, 시간 및 체중을 입력합니다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01000000}" name="WaistTracker" displayName="WaistTracker" ref="B4:D8" headerRowDxfId="76" dataDxfId="75" totalsRowDxfId="74">
  <autoFilter ref="B4:D8" xr:uid="{00000000-0009-0000-0100-000021000000}"/>
  <tableColumns count="3">
    <tableColumn id="1" xr3:uid="{00000000-0010-0000-0100-000001000000}" name="날짜" totalsRowLabel="요약" dataDxfId="73" totalsRowDxfId="72">
      <calculatedColumnFormula>TODAY()+30+ROW()</calculatedColumnFormula>
    </tableColumn>
    <tableColumn id="3" xr3:uid="{00000000-0010-0000-0100-000003000000}" name="시간" dataDxfId="71" totalsRowDxfId="70"/>
    <tableColumn id="2" xr3:uid="{00000000-0010-0000-0100-000002000000}" name="크기" totalsRowFunction="sum" dataDxfId="69" totalsRowDxfId="68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이 표에 날짜, 시간 및 사이즈를 입력합니다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02000000}" name="BicepTracker" displayName="BicepTracker" ref="B4:D9" headerRowDxfId="66" dataDxfId="65" totalsRowDxfId="64">
  <autoFilter ref="B4:D9" xr:uid="{00000000-0009-0000-0100-000028000000}"/>
  <tableColumns count="3">
    <tableColumn id="1" xr3:uid="{00000000-0010-0000-0200-000001000000}" name="날짜" totalsRowLabel="요약" dataDxfId="63" totalsRowDxfId="62">
      <calculatedColumnFormula>TODAY()+30+ROW()</calculatedColumnFormula>
    </tableColumn>
    <tableColumn id="3" xr3:uid="{00000000-0010-0000-0200-000003000000}" name="시간" dataDxfId="61" totalsRowDxfId="60"/>
    <tableColumn id="2" xr3:uid="{00000000-0010-0000-0200-000002000000}" name="크기" totalsRowFunction="sum" dataDxfId="59" totalsRowDxfId="58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이 표에 날짜, 시간 및 사이즈를 입력합니다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03000000}" name="HipsTracker" displayName="HipsTracker" ref="B4:D7" headerRowDxfId="56" dataDxfId="55" totalsRowDxfId="54">
  <autoFilter ref="B4:D7" xr:uid="{00000000-0009-0000-0100-00001A000000}"/>
  <tableColumns count="3">
    <tableColumn id="1" xr3:uid="{00000000-0010-0000-0300-000001000000}" name="날짜" totalsRowLabel="요약" dataDxfId="53" totalsRowDxfId="52">
      <calculatedColumnFormula>TODAY()+30+ROW()</calculatedColumnFormula>
    </tableColumn>
    <tableColumn id="3" xr3:uid="{00000000-0010-0000-0300-000003000000}" name="시간" dataDxfId="51" totalsRowDxfId="50"/>
    <tableColumn id="2" xr3:uid="{00000000-0010-0000-0300-000002000000}" name="크기" totalsRowFunction="sum" dataDxfId="49" totalsRowDxfId="48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이 표에 날짜, 시간 및 사이즈를 입력합니다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4000000}" name="ThingTracker" displayName="ThingTracker" ref="B4:D11" headerRowDxfId="46" dataDxfId="45" totalsRowDxfId="44">
  <autoFilter ref="B4:D11" xr:uid="{00000000-0009-0000-0100-000016000000}"/>
  <tableColumns count="3">
    <tableColumn id="1" xr3:uid="{00000000-0010-0000-0400-000001000000}" name="날짜" totalsRowLabel="요약" dataDxfId="43" totalsRowDxfId="42">
      <calculatedColumnFormula>TODAY()+30+ROW()</calculatedColumnFormula>
    </tableColumn>
    <tableColumn id="3" xr3:uid="{00000000-0010-0000-0400-000003000000}" name="시간" dataDxfId="41" totalsRowDxfId="40"/>
    <tableColumn id="2" xr3:uid="{00000000-0010-0000-0400-000002000000}" name="크기" totalsRowFunction="sum" dataDxfId="39" totalsRowDxfId="38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이 표에 날짜, 시간 및 사이즈를 입력합니다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ActivityLog" displayName="ActivityLog" ref="B10:H15" headerRowDxfId="37" dataDxfId="36" totalsRowDxfId="35">
  <autoFilter ref="B10:H15" xr:uid="{00000000-0009-0000-0100-000007000000}"/>
  <tableColumns count="7">
    <tableColumn id="1" xr3:uid="{00000000-0010-0000-0500-000001000000}" name="날짜" totalsRowLabel="요약" dataDxfId="34" totalsRowDxfId="33"/>
    <tableColumn id="2" xr3:uid="{00000000-0010-0000-0500-000002000000}" name="활동" dataDxfId="32" totalsRowDxfId="31"/>
    <tableColumn id="9" xr3:uid="{00000000-0010-0000-0500-000009000000}" name="시작 시간" dataDxfId="30" totalsRowDxfId="29"/>
    <tableColumn id="10" xr3:uid="{00000000-0010-0000-0500-00000A000000}" name="기간" dataDxfId="28" totalsRowDxfId="27"/>
    <tableColumn id="3" xr3:uid="{00000000-0010-0000-0500-000003000000}" name="거리" totalsRowFunction="sum" dataDxfId="26" totalsRowDxfId="25"/>
    <tableColumn id="5" xr3:uid="{00000000-0010-0000-0500-000005000000}" name="칼로리" totalsRowFunction="sum" dataDxfId="24" totalsRowDxfId="23"/>
    <tableColumn id="7" xr3:uid="{00000000-0010-0000-0500-000007000000}" name="메모" totalsRowFunction="count" dataDxfId="22" totalsRowDxfId="21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날짜, 시작 시간, 지속 시간, 거리, 칼로리 및 메모를 입력하고 이 table_x000d__x000a_Image: 다양한 운동 포즈의 사람 실루엣에서 활동을 선택합니다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FoodLog" displayName="FoodLog" ref="B7:L18">
  <autoFilter ref="B7:L18" xr:uid="{00000000-0009-0000-0100-000008000000}"/>
  <tableColumns count="11">
    <tableColumn id="4" xr3:uid="{00000000-0010-0000-0600-000004000000}" name="날짜" totalsRowLabel="합계" dataDxfId="19" totalsRowDxfId="18"/>
    <tableColumn id="1" xr3:uid="{00000000-0010-0000-0600-000001000000}" name="식사" dataDxfId="17"/>
    <tableColumn id="2" xr3:uid="{00000000-0010-0000-0600-000002000000}" name="음식" dataDxfId="16"/>
    <tableColumn id="3" xr3:uid="{00000000-0010-0000-0600-000003000000}" name="칼로리" totalsRowFunction="sum" dataDxfId="15" totalsRowDxfId="14"/>
    <tableColumn id="5" xr3:uid="{00000000-0010-0000-0600-000005000000}" name="지방" totalsRowFunction="sum" dataDxfId="13" totalsRowDxfId="12"/>
    <tableColumn id="6" xr3:uid="{00000000-0010-0000-0600-000006000000}" name="콜레스테롤" totalsRowFunction="sum" dataDxfId="11" totalsRowDxfId="10"/>
    <tableColumn id="7" xr3:uid="{00000000-0010-0000-0600-000007000000}" name="나트륨" totalsRowFunction="sum" dataDxfId="9" totalsRowDxfId="8"/>
    <tableColumn id="8" xr3:uid="{00000000-0010-0000-0600-000008000000}" name="탄수화물" totalsRowFunction="sum" dataDxfId="7" totalsRowDxfId="6"/>
    <tableColumn id="9" xr3:uid="{00000000-0010-0000-0600-000009000000}" name="단백질" totalsRowFunction="sum" dataDxfId="5" totalsRowDxfId="4"/>
    <tableColumn id="12" xr3:uid="{00000000-0010-0000-0600-00000C000000}" name="당분" totalsRowFunction="sum" dataDxfId="3" totalsRowDxfId="2"/>
    <tableColumn id="13" xr3:uid="{00000000-0010-0000-0600-00000D000000}" name="섬유질" totalsRowFunction="sum" dataDxfId="1" totalsRowDxfId="0"/>
  </tableColumns>
  <tableStyleInfo name="피트니스 계획" showFirstColumn="0" showLastColumn="0" showRowStripes="1" showColumnStripes="0"/>
  <extLst>
    <ext xmlns:x14="http://schemas.microsoft.com/office/spreadsheetml/2009/9/main" uri="{504A1905-F514-4f6f-8877-14C23A59335A}">
      <x14:table altTextSummary="날짜, 식사 유형, 음식 항목을 이 표에 입력합니다. 특정 영양 요구 사항을 추적하려면 표 머리글을 사용자 지정합니다."/>
    </ext>
  </extLst>
</table>
</file>

<file path=xl/theme/theme1.xml><?xml version="1.0" encoding="utf-8"?>
<a:theme xmlns:a="http://schemas.openxmlformats.org/drawingml/2006/main" name="Office Theme">
  <a:themeElements>
    <a:clrScheme name="Fitness Plan">
      <a:dk1>
        <a:sysClr val="windowText" lastClr="000000"/>
      </a:dk1>
      <a:lt1>
        <a:sysClr val="window" lastClr="FFFFFF"/>
      </a:lt1>
      <a:dk2>
        <a:srgbClr val="505050"/>
      </a:dk2>
      <a:lt2>
        <a:srgbClr val="F5F5F5"/>
      </a:lt2>
      <a:accent1>
        <a:srgbClr val="6D5CA7"/>
      </a:accent1>
      <a:accent2>
        <a:srgbClr val="FBD22D"/>
      </a:accent2>
      <a:accent3>
        <a:srgbClr val="475BA8"/>
      </a:accent3>
      <a:accent4>
        <a:srgbClr val="737480"/>
      </a:accent4>
      <a:accent5>
        <a:srgbClr val="9C4A5C"/>
      </a:accent5>
      <a:accent6>
        <a:srgbClr val="FF9900"/>
      </a:accent6>
      <a:hlink>
        <a:srgbClr val="475BA8"/>
      </a:hlink>
      <a:folHlink>
        <a:srgbClr val="9C4A5C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S25"/>
  <sheetViews>
    <sheetView showGridLines="0" tabSelected="1" zoomScaleNormal="100" workbookViewId="0"/>
  </sheetViews>
  <sheetFormatPr defaultColWidth="9.125" defaultRowHeight="18" customHeight="1"/>
  <cols>
    <col min="1" max="1" width="2.625" style="12" customWidth="1"/>
    <col min="2" max="4" width="10.625" style="12" customWidth="1"/>
    <col min="5" max="5" width="21.375" style="12" bestFit="1" customWidth="1"/>
    <col min="6" max="6" width="9.375" style="12" customWidth="1"/>
    <col min="7" max="7" width="9.25" style="12" customWidth="1"/>
    <col min="8" max="8" width="2.625" style="12" customWidth="1"/>
    <col min="9" max="9" width="11.5" style="12" customWidth="1"/>
    <col min="10" max="10" width="9.375" style="12" customWidth="1"/>
    <col min="11" max="11" width="9.25" style="12" customWidth="1"/>
    <col min="12" max="12" width="2.625" style="12" customWidth="1"/>
    <col min="13" max="13" width="11.5" style="12" customWidth="1"/>
    <col min="14" max="14" width="9.375" style="12" customWidth="1"/>
    <col min="15" max="15" width="9.25" style="12" customWidth="1"/>
    <col min="16" max="16" width="2.625" style="12" customWidth="1"/>
    <col min="17" max="17" width="11.5" style="12" customWidth="1"/>
    <col min="18" max="18" width="9.375" style="12" customWidth="1"/>
    <col min="19" max="19" width="9.25" style="12" customWidth="1"/>
    <col min="20" max="20" width="2.625" style="12" customWidth="1"/>
    <col min="21" max="16384" width="9.125" style="12"/>
  </cols>
  <sheetData>
    <row r="1" spans="2:19" ht="57.75" customHeight="1">
      <c r="B1" s="45" t="s">
        <v>0</v>
      </c>
      <c r="C1" s="45"/>
      <c r="D1" s="45"/>
      <c r="E1" s="45"/>
      <c r="F1" s="43" t="s">
        <v>22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2:19" ht="21" customHeight="1">
      <c r="B2" s="45"/>
      <c r="C2" s="45"/>
      <c r="D2" s="45"/>
      <c r="E2" s="45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</row>
    <row r="3" spans="2:19" ht="30.75" customHeight="1">
      <c r="B3" s="46" t="s">
        <v>1</v>
      </c>
      <c r="C3" s="46"/>
      <c r="D3" s="46"/>
      <c r="E3" s="13" t="str">
        <f>"신체 사이즈"&amp;IF(UnitOfMeasure="임페리얼","(인치)","(cm)")</f>
        <v>신체 사이즈(인치)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2:19" ht="22.5" customHeight="1">
      <c r="B4" s="14" t="s">
        <v>2</v>
      </c>
      <c r="C4" s="15" t="s">
        <v>15</v>
      </c>
      <c r="D4" s="16"/>
      <c r="E4" s="43" t="s">
        <v>20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19" ht="21.75" customHeight="1">
      <c r="B5" s="14" t="s">
        <v>3</v>
      </c>
      <c r="C5" s="15">
        <v>35</v>
      </c>
      <c r="D5" s="16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2:19" ht="21.75" customHeight="1">
      <c r="B6" s="14" t="s">
        <v>4</v>
      </c>
      <c r="C6" s="15">
        <v>64</v>
      </c>
      <c r="D6" s="16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2:19" ht="21.75" customHeight="1">
      <c r="B7" s="14" t="s">
        <v>5</v>
      </c>
      <c r="C7" s="17" t="s">
        <v>16</v>
      </c>
      <c r="D7" s="16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2:19" ht="21.75" customHeight="1">
      <c r="B8" s="14" t="s">
        <v>6</v>
      </c>
      <c r="C8" s="30">
        <f>IF(AllComplete,BMI,"")</f>
        <v>26.602783203125</v>
      </c>
      <c r="D8" s="16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2:19" ht="25.5" customHeight="1">
      <c r="B9" s="47" t="str">
        <f>IF(AllComplete,"","키와 현재 몸무게를 입력하여 BMI 계산")</f>
        <v/>
      </c>
      <c r="C9" s="47"/>
      <c r="D9" s="47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2:19" ht="30.75" customHeight="1">
      <c r="B10" s="46" t="s">
        <v>7</v>
      </c>
      <c r="C10" s="46"/>
      <c r="D10" s="46"/>
      <c r="E10" s="13" t="str">
        <f>"체중" &amp;IF(UnitOfMeasure="임페리얼","(파운드)","(kg)")</f>
        <v>체중(파운드)</v>
      </c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2:19" ht="21.75" customHeight="1">
      <c r="B11" s="18" t="s">
        <v>8</v>
      </c>
      <c r="C11" s="19" t="s">
        <v>17</v>
      </c>
      <c r="D11" s="19" t="s">
        <v>19</v>
      </c>
      <c r="E11" s="43" t="s">
        <v>21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</row>
    <row r="12" spans="2:19" ht="21.75" customHeight="1">
      <c r="B12" s="14" t="s">
        <v>9</v>
      </c>
      <c r="C12" s="20">
        <v>155</v>
      </c>
      <c r="D12" s="20">
        <v>140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2:19" ht="21.75" customHeight="1">
      <c r="B13" s="14" t="s">
        <v>10</v>
      </c>
      <c r="C13" s="20">
        <v>36</v>
      </c>
      <c r="D13" s="20">
        <v>28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2:19" ht="21.75" customHeight="1">
      <c r="B14" s="14" t="s">
        <v>11</v>
      </c>
      <c r="C14" s="20">
        <v>13.5</v>
      </c>
      <c r="D14" s="20">
        <v>14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2:19" ht="21.75" customHeight="1">
      <c r="B15" s="14" t="s">
        <v>12</v>
      </c>
      <c r="C15" s="20">
        <v>45</v>
      </c>
      <c r="D15" s="20">
        <v>38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2:19" ht="21.75" customHeight="1">
      <c r="B16" s="14" t="s">
        <v>13</v>
      </c>
      <c r="C16" s="20">
        <v>22</v>
      </c>
      <c r="D16" s="20">
        <v>17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2:19" ht="21.2" customHeight="1">
      <c r="B17" s="47"/>
      <c r="C17" s="47"/>
      <c r="D17" s="47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2:19" ht="18" customHeight="1">
      <c r="B18" s="44" t="str">
        <f>UPPER(CONCATENATE(WeightLabel, " 트래커"))</f>
        <v>체중 트래커</v>
      </c>
      <c r="C18" s="44"/>
      <c r="D18" s="44"/>
    </row>
    <row r="19" spans="2:19" ht="18" customHeight="1">
      <c r="B19" s="12" t="s">
        <v>14</v>
      </c>
      <c r="C19" s="12" t="s">
        <v>18</v>
      </c>
      <c r="D19" s="12" t="s">
        <v>9</v>
      </c>
    </row>
    <row r="20" spans="2:19" ht="18" customHeight="1">
      <c r="B20" s="21">
        <f t="shared" ref="B20:B25" ca="1" si="0">TODAY()+30+ROW()</f>
        <v>43699</v>
      </c>
      <c r="C20" s="31">
        <v>0.33333333333333331</v>
      </c>
      <c r="D20" s="32">
        <v>155</v>
      </c>
    </row>
    <row r="21" spans="2:19" ht="18" customHeight="1">
      <c r="B21" s="21">
        <f t="shared" ca="1" si="0"/>
        <v>43700</v>
      </c>
      <c r="C21" s="31">
        <v>0.58333333333333337</v>
      </c>
      <c r="D21" s="32">
        <v>154.5</v>
      </c>
    </row>
    <row r="22" spans="2:19" ht="18" customHeight="1">
      <c r="B22" s="21">
        <f t="shared" ca="1" si="0"/>
        <v>43701</v>
      </c>
      <c r="C22" s="31">
        <v>0.34375</v>
      </c>
      <c r="D22" s="32">
        <v>154.19999999999999</v>
      </c>
    </row>
    <row r="23" spans="2:19" ht="18" customHeight="1">
      <c r="B23" s="21">
        <f t="shared" ca="1" si="0"/>
        <v>43702</v>
      </c>
      <c r="C23" s="31">
        <v>0.58333333333333337</v>
      </c>
      <c r="D23" s="32">
        <v>153.80000000000001</v>
      </c>
    </row>
    <row r="24" spans="2:19" ht="18" customHeight="1">
      <c r="B24" s="21">
        <f t="shared" ca="1" si="0"/>
        <v>43703</v>
      </c>
      <c r="C24" s="31">
        <v>0.33333333333333331</v>
      </c>
      <c r="D24" s="32">
        <v>154.5</v>
      </c>
    </row>
    <row r="25" spans="2:19" ht="18" customHeight="1">
      <c r="B25" s="21">
        <f t="shared" ca="1" si="0"/>
        <v>43704</v>
      </c>
      <c r="C25" s="31">
        <v>0.35416666666666669</v>
      </c>
      <c r="D25" s="32">
        <v>154</v>
      </c>
    </row>
  </sheetData>
  <mergeCells count="11">
    <mergeCell ref="E11:S17"/>
    <mergeCell ref="B18:D18"/>
    <mergeCell ref="B1:E2"/>
    <mergeCell ref="B3:D3"/>
    <mergeCell ref="B10:D10"/>
    <mergeCell ref="E4:S9"/>
    <mergeCell ref="B17:D17"/>
    <mergeCell ref="F10:S10"/>
    <mergeCell ref="F1:S2"/>
    <mergeCell ref="F3:S3"/>
    <mergeCell ref="B9:D9"/>
  </mergeCells>
  <phoneticPr fontId="28" type="noConversion"/>
  <conditionalFormatting sqref="B20:D25">
    <cfRule type="expression" dxfId="88" priority="6">
      <formula>$D20=GoalWeight</formula>
    </cfRule>
  </conditionalFormatting>
  <conditionalFormatting sqref="C8">
    <cfRule type="expression" dxfId="87" priority="1">
      <formula>OR($C$8&lt;18.5,$C$8&gt;25)</formula>
    </cfRule>
  </conditionalFormatting>
  <dataValidations xWindow="51" yWindow="325" count="24">
    <dataValidation type="custom" errorStyle="warning" allowBlank="1" showInputMessage="1" sqref="B12" xr:uid="{00000000-0002-0000-0000-000000000000}">
      <formula1>"체중"</formula1>
    </dataValidation>
    <dataValidation type="list" errorStyle="warning" allowBlank="1" showInputMessage="1" showErrorMessage="1" error="목록에서 단위 유형을 선택합니다. 취소를 선택하고, Alt+아래쪽 화살표를 눌러 옵션을 선택한 다음 아래쪽 화살표+Enter를 눌러 항목을 선택합니다." prompt="이 셀에서 단위 유형을 선택합니다. Alt+아래쪽 화살표를 눌러 옵션을 표시한 다음 Enter 키를 눌러 항목을 선택합니다." sqref="C7" xr:uid="{00000000-0002-0000-0000-000001000000}">
      <formula1>"임페리얼,메트릭"</formula1>
    </dataValidation>
    <dataValidation type="list" errorStyle="warning" allowBlank="1" showInputMessage="1" showErrorMessage="1" error="목록에서 성별을 선택합니다. 취소를 선택하고 Alt+아래쪽 화살표를 눌러 옵션을 표시한 다음 아래쪽 화살표+Enter를 눌러 항목을 선택합니다." prompt="이 셀에서 성별을 선택합니다. Alt+아래쪽 화살표를 눌러 옵션을 표시한 다음 아래쪽 화살표+Enter를 눌러 항목을 선택합니다." sqref="C4" xr:uid="{00000000-0002-0000-0000-000002000000}">
      <formula1>"남성,여성"</formula1>
    </dataValidation>
    <dataValidation allowBlank="1" showInputMessage="1" showErrorMessage="1" prompt="이 통합 문서에 피트니스 계획을 만듭니다. 이 체중 트래커 워크시트의 B19 셀에서 시작되는 체중 트래커 표에 세부 정보를 입력하세요. 차트는 E4 및 E11 셀에 있습니다." sqref="A1" xr:uid="{00000000-0002-0000-0000-000003000000}"/>
    <dataValidation allowBlank="1" showInputMessage="1" showErrorMessage="1" prompt="이 워크시트의 제목은 이 셀에 있으며 오른쪽 셀에는 이미지가 있습니다. C4~C8 셀에 개인 정보, C12~D16 셀에 시작 수치를 입력합니다." sqref="B1:E2" xr:uid="{00000000-0002-0000-0000-000004000000}"/>
    <dataValidation allowBlank="1" showInputMessage="1" showErrorMessage="1" prompt="아래 셀에 개인 정보를 입력하세요. 오른쪽 셀에서 신체 사이즈가 자동으로 계산됩니다." sqref="B3:D3" xr:uid="{00000000-0002-0000-0000-000005000000}"/>
    <dataValidation allowBlank="1" showInputMessage="1" showErrorMessage="1" prompt="오른쪽 셀에서 성별을 선택합니다." sqref="B4" xr:uid="{00000000-0002-0000-0000-000006000000}"/>
    <dataValidation allowBlank="1" showInputMessage="1" showErrorMessage="1" prompt="오른쪽 셀에 나이를 입력합니다." sqref="B5" xr:uid="{00000000-0002-0000-0000-000007000000}"/>
    <dataValidation allowBlank="1" showInputMessage="1" showErrorMessage="1" prompt="이 셀에 나이를 입력합니다." sqref="C5" xr:uid="{00000000-0002-0000-0000-000008000000}"/>
    <dataValidation allowBlank="1" showInputMessage="1" showErrorMessage="1" prompt="오른쪽 셀에 신장을 입력합니다." sqref="B6" xr:uid="{00000000-0002-0000-0000-000009000000}"/>
    <dataValidation allowBlank="1" showInputMessage="1" showErrorMessage="1" prompt="이 셀에 신장을 입력합니다." sqref="C6" xr:uid="{00000000-0002-0000-0000-00000A000000}"/>
    <dataValidation allowBlank="1" showInputMessage="1" showErrorMessage="1" prompt="오른쪽 셀에서 단위 유형을 선택합니다." sqref="B7" xr:uid="{00000000-0002-0000-0000-00000B000000}"/>
    <dataValidation allowBlank="1" showInputMessage="1" showErrorMessage="1" prompt="오른쪽 셀에서 체질량 지수가 자동으로 계산됩니다." sqref="B8" xr:uid="{00000000-0002-0000-0000-00000C000000}"/>
    <dataValidation allowBlank="1" showInputMessage="1" showErrorMessage="1" prompt="이 셀에서 체질량 지수가 자동으로 계산됩니다." sqref="C8" xr:uid="{00000000-0002-0000-0000-00000D000000}"/>
    <dataValidation allowBlank="1" showInputMessage="1" showErrorMessage="1" prompt="아래 셀에 시작 수치를 입력합니다." sqref="B10:D10" xr:uid="{00000000-0002-0000-0000-00000E000000}"/>
    <dataValidation allowBlank="1" showInputMessage="1" showErrorMessage="1" prompt="이 열의 이 머리글 아래에 체중을 제외한 유형을 사용자 지정합니다. 체중은 체질량 지수와 같은 이 피트니스 플랜의 다른 데이터를 결정하는 데 사용되므로 변경하지 않도록 주의하십시오." sqref="B11" xr:uid="{00000000-0002-0000-0000-00000F000000}"/>
    <dataValidation allowBlank="1" showInputMessage="1" showErrorMessage="1" prompt="입력된 유형에 대해 이 열의 이 머리글 아래에 현재 데이터를 입력합니다." sqref="C11" xr:uid="{00000000-0002-0000-0000-000010000000}"/>
    <dataValidation allowBlank="1" showInputMessage="1" showErrorMessage="1" prompt="입력된 유형에 대해 이 열의 이 머리글 아래에 목표를 입력합니다." sqref="D11" xr:uid="{00000000-0002-0000-0000-000011000000}"/>
    <dataValidation allowBlank="1" showInputMessage="1" showErrorMessage="1" prompt="아래 테이블에 세부 정보를 입력합니다." sqref="B18:D18" xr:uid="{00000000-0002-0000-0000-000012000000}"/>
    <dataValidation allowBlank="1" showInputMessage="1" showErrorMessage="1" prompt="이 열의 이 머리글 아래에 날짜를 입력합니다. 특정 항목을 찾으려면 머리글 필터를 사용하세요." sqref="B19" xr:uid="{00000000-0002-0000-0000-000013000000}"/>
    <dataValidation allowBlank="1" showInputMessage="1" showErrorMessage="1" prompt="이 열의 이 머리글 아래에 시간을 입력합니다." sqref="C19" xr:uid="{00000000-0002-0000-0000-000014000000}"/>
    <dataValidation allowBlank="1" showInputMessage="1" showErrorMessage="1" prompt="이 열의 이 머리글 아래에 체중을 입력합니다." sqref="D19" xr:uid="{00000000-0002-0000-0000-000015000000}"/>
    <dataValidation allowBlank="1" showInputMessage="1" showErrorMessage="1" prompt="체중 단위는 이 셀에서 자동으로 업데이트됩니다. 영역 차트 체중 트래킹 진행 상태가 셀 아래에 있습니다." sqref="E10" xr:uid="{00000000-0002-0000-0000-000016000000}"/>
    <dataValidation allowBlank="1" showInputMessage="1" showErrorMessage="1" prompt="신체 사이즈 단위는 이 셀에서 자동으로 업데이트됩니다. 엉덩이, 허리, 허벅지, 팔을 포함한 각 시작 수치의 진행 상황을 추적하는 꺾은선형 차트는 이 셀에 있습니다." sqref="E3" xr:uid="{00000000-0002-0000-0000-000017000000}"/>
  </dataValidations>
  <printOptions horizontalCentered="1"/>
  <pageMargins left="0.25" right="0.25" top="0.75" bottom="0.75" header="0.3" footer="0.3"/>
  <pageSetup paperSize="9" scale="50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  <pageSetUpPr fitToPage="1"/>
  </sheetPr>
  <dimension ref="B1:T8"/>
  <sheetViews>
    <sheetView showGridLines="0" zoomScaleNormal="100" workbookViewId="0"/>
  </sheetViews>
  <sheetFormatPr defaultColWidth="9.125" defaultRowHeight="18" customHeight="1"/>
  <cols>
    <col min="1" max="1" width="2.625" style="12" customWidth="1"/>
    <col min="2" max="4" width="10.625" style="12" customWidth="1"/>
    <col min="5" max="5" width="2.625" style="12" customWidth="1"/>
    <col min="6" max="6" width="11.5" style="12" customWidth="1"/>
    <col min="7" max="7" width="9.375" style="12" customWidth="1"/>
    <col min="8" max="8" width="9.25" style="12" customWidth="1"/>
    <col min="9" max="9" width="2.625" style="12" customWidth="1"/>
    <col min="10" max="10" width="11.5" style="12" customWidth="1"/>
    <col min="11" max="11" width="9.375" style="12" customWidth="1"/>
    <col min="12" max="12" width="9.25" style="12" customWidth="1"/>
    <col min="13" max="13" width="2.625" style="12" customWidth="1"/>
    <col min="14" max="14" width="11.5" style="12" customWidth="1"/>
    <col min="15" max="15" width="9.375" style="12" customWidth="1"/>
    <col min="16" max="16" width="9.25" style="12" customWidth="1"/>
    <col min="17" max="17" width="2.625" style="12" customWidth="1"/>
    <col min="18" max="18" width="11.5" style="12" customWidth="1"/>
    <col min="19" max="19" width="9.375" style="12" customWidth="1"/>
    <col min="20" max="20" width="9.25" style="12" customWidth="1"/>
    <col min="21" max="21" width="2.625" style="12" customWidth="1"/>
    <col min="22" max="16384" width="9.125" style="12"/>
  </cols>
  <sheetData>
    <row r="1" spans="2:20" ht="57.75" customHeight="1">
      <c r="B1" s="45" t="s">
        <v>0</v>
      </c>
      <c r="C1" s="45"/>
      <c r="D1" s="45"/>
      <c r="E1" s="45"/>
      <c r="F1" s="45"/>
      <c r="G1" s="43" t="s">
        <v>22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ht="21" customHeight="1">
      <c r="B2" s="45"/>
      <c r="C2" s="45"/>
      <c r="D2" s="45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44" t="str">
        <f>UPPER(CONCATENATE('체중 트래커'!Goal1Label," 트래커"))</f>
        <v>허리 트래커</v>
      </c>
      <c r="C3" s="44"/>
      <c r="D3" s="44"/>
    </row>
    <row r="4" spans="2:20" ht="18" customHeight="1">
      <c r="B4" s="12" t="s">
        <v>14</v>
      </c>
      <c r="C4" s="12" t="s">
        <v>18</v>
      </c>
      <c r="D4" s="12" t="s">
        <v>23</v>
      </c>
    </row>
    <row r="5" spans="2:20" ht="18" customHeight="1">
      <c r="B5" s="21">
        <f ca="1">TODAY()+30+ROW()</f>
        <v>43684</v>
      </c>
      <c r="C5" s="31">
        <v>0.33333333333333331</v>
      </c>
      <c r="D5" s="32">
        <v>36</v>
      </c>
    </row>
    <row r="6" spans="2:20" ht="18" customHeight="1">
      <c r="B6" s="21">
        <f ca="1">TODAY()+30+ROW()</f>
        <v>43685</v>
      </c>
      <c r="C6" s="31">
        <v>0.58333333333333337</v>
      </c>
      <c r="D6" s="32">
        <v>36.700000000000003</v>
      </c>
    </row>
    <row r="7" spans="2:20" ht="18" customHeight="1">
      <c r="B7" s="21">
        <f ca="1">TODAY()+30+ROW()</f>
        <v>43686</v>
      </c>
      <c r="C7" s="31">
        <v>0.34375</v>
      </c>
      <c r="D7" s="32">
        <v>38</v>
      </c>
    </row>
    <row r="8" spans="2:20" ht="18" customHeight="1">
      <c r="B8" s="21">
        <f ca="1">TODAY()+30+ROW()</f>
        <v>43687</v>
      </c>
      <c r="C8" s="31">
        <v>0.41666666666666669</v>
      </c>
      <c r="D8" s="32">
        <v>35</v>
      </c>
    </row>
  </sheetData>
  <mergeCells count="3">
    <mergeCell ref="B1:F2"/>
    <mergeCell ref="B3:D3"/>
    <mergeCell ref="G1:T2"/>
  </mergeCells>
  <phoneticPr fontId="28" type="noConversion"/>
  <conditionalFormatting sqref="B5:D8">
    <cfRule type="expression" dxfId="77" priority="5">
      <formula>$D5=목표1</formula>
    </cfRule>
  </conditionalFormatting>
  <dataValidations count="6">
    <dataValidation allowBlank="1" showInputMessage="1" showErrorMessage="1" prompt="이 워크시트에서 허리 트래커를 만듭니다. 허리 트래커 표의 세부 정보를 입력합니다." sqref="A1" xr:uid="{00000000-0002-0000-0100-000000000000}"/>
    <dataValidation allowBlank="1" showInputMessage="1" showErrorMessage="1" prompt="이 셀에 워크시트의 제목이 있고 오른쪽 셀에는 이미지가 있습니다." sqref="B1:F2" xr:uid="{00000000-0002-0000-0100-000001000000}"/>
    <dataValidation allowBlank="1" showInputMessage="1" showErrorMessage="1" prompt="아래 테이블에 세부 정보를 입력합니다." sqref="B3:D3" xr:uid="{00000000-0002-0000-0100-000002000000}"/>
    <dataValidation allowBlank="1" showInputMessage="1" showErrorMessage="1" prompt="이 열의 이 머리글 아래에 날짜를 입력합니다. 특정 항목을 찾으려면 머리글 필터를 사용하세요." sqref="B4" xr:uid="{00000000-0002-0000-0100-000003000000}"/>
    <dataValidation allowBlank="1" showInputMessage="1" showErrorMessage="1" prompt="이 열의 이 머리글 아래에 시간을 입력합니다." sqref="C4" xr:uid="{00000000-0002-0000-0100-000004000000}"/>
    <dataValidation allowBlank="1" showInputMessage="1" showErrorMessage="1" prompt="이 열의 이 머리글 아래에 사이즈를 입력합니다." sqref="D4" xr:uid="{00000000-0002-0000-01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B1:T9"/>
  <sheetViews>
    <sheetView showGridLines="0" zoomScaleNormal="100" workbookViewId="0"/>
  </sheetViews>
  <sheetFormatPr defaultColWidth="9.125" defaultRowHeight="18" customHeight="1"/>
  <cols>
    <col min="1" max="1" width="2.625" style="12" customWidth="1"/>
    <col min="2" max="4" width="10.625" style="12" customWidth="1"/>
    <col min="5" max="5" width="2.625" style="12" customWidth="1"/>
    <col min="6" max="6" width="11.5" style="12" customWidth="1"/>
    <col min="7" max="7" width="9.375" style="12" customWidth="1"/>
    <col min="8" max="8" width="9.25" style="12" customWidth="1"/>
    <col min="9" max="9" width="2.625" style="12" customWidth="1"/>
    <col min="10" max="10" width="11.5" style="12" customWidth="1"/>
    <col min="11" max="11" width="9.375" style="12" customWidth="1"/>
    <col min="12" max="12" width="9.25" style="12" customWidth="1"/>
    <col min="13" max="13" width="2.625" style="12" customWidth="1"/>
    <col min="14" max="14" width="11.5" style="12" customWidth="1"/>
    <col min="15" max="15" width="9.375" style="12" customWidth="1"/>
    <col min="16" max="16" width="9.25" style="12" customWidth="1"/>
    <col min="17" max="17" width="2.625" style="12" customWidth="1"/>
    <col min="18" max="18" width="11.5" style="12" customWidth="1"/>
    <col min="19" max="19" width="9.375" style="12" customWidth="1"/>
    <col min="20" max="20" width="9.25" style="12" customWidth="1"/>
    <col min="21" max="21" width="2.625" style="12" customWidth="1"/>
    <col min="22" max="16384" width="9.125" style="12"/>
  </cols>
  <sheetData>
    <row r="1" spans="2:20" ht="57.75" customHeight="1">
      <c r="B1" s="45" t="s">
        <v>0</v>
      </c>
      <c r="C1" s="45"/>
      <c r="D1" s="45"/>
      <c r="E1" s="45"/>
      <c r="F1" s="45"/>
      <c r="G1" s="43" t="s">
        <v>22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ht="21" customHeight="1">
      <c r="B2" s="45"/>
      <c r="C2" s="45"/>
      <c r="D2" s="45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44" t="str">
        <f>UPPER(CONCATENATE('체중 트래커'!Goal2Label," 트래커"))</f>
        <v>팔 트래커</v>
      </c>
      <c r="C3" s="44"/>
      <c r="D3" s="44"/>
    </row>
    <row r="4" spans="2:20" ht="18" customHeight="1">
      <c r="B4" s="12" t="s">
        <v>14</v>
      </c>
      <c r="C4" s="12" t="s">
        <v>18</v>
      </c>
      <c r="D4" s="12" t="s">
        <v>23</v>
      </c>
    </row>
    <row r="5" spans="2:20" ht="18" customHeight="1">
      <c r="B5" s="21">
        <f ca="1">TODAY()+30+ROW()</f>
        <v>43684</v>
      </c>
      <c r="C5" s="31">
        <v>0.33333333333333331</v>
      </c>
      <c r="D5" s="32">
        <v>13.5</v>
      </c>
    </row>
    <row r="6" spans="2:20" ht="18" customHeight="1">
      <c r="B6" s="21">
        <f ca="1">TODAY()+30+ROW()</f>
        <v>43685</v>
      </c>
      <c r="C6" s="31">
        <v>0.58333333333333337</v>
      </c>
      <c r="D6" s="32">
        <v>13.5</v>
      </c>
    </row>
    <row r="7" spans="2:20" ht="18" customHeight="1">
      <c r="B7" s="21">
        <f ca="1">TODAY()+30+ROW()</f>
        <v>43686</v>
      </c>
      <c r="C7" s="31">
        <v>0.34375</v>
      </c>
      <c r="D7" s="32">
        <v>13.6</v>
      </c>
    </row>
    <row r="8" spans="2:20" ht="18" customHeight="1">
      <c r="B8" s="21">
        <f ca="1">TODAY()+30+ROW()</f>
        <v>43687</v>
      </c>
      <c r="C8" s="31">
        <v>0.58333333333333337</v>
      </c>
      <c r="D8" s="32">
        <v>13.8</v>
      </c>
    </row>
    <row r="9" spans="2:20" ht="18" customHeight="1">
      <c r="B9" s="21">
        <f ca="1">TODAY()+30+ROW()</f>
        <v>43688</v>
      </c>
      <c r="C9" s="31">
        <v>0.33333333333333331</v>
      </c>
      <c r="D9" s="32">
        <v>14</v>
      </c>
    </row>
  </sheetData>
  <mergeCells count="3">
    <mergeCell ref="B1:F2"/>
    <mergeCell ref="B3:D3"/>
    <mergeCell ref="G1:T2"/>
  </mergeCells>
  <phoneticPr fontId="28" type="noConversion"/>
  <conditionalFormatting sqref="B5:D9">
    <cfRule type="expression" dxfId="67" priority="4">
      <formula>$D5=목표2</formula>
    </cfRule>
  </conditionalFormatting>
  <dataValidations count="6">
    <dataValidation allowBlank="1" showInputMessage="1" showErrorMessage="1" prompt="이 워크시트에서 팔 트래커를 만듭니다. 팔 트래커 표의 세부 정보를 입력합니다." sqref="A1" xr:uid="{00000000-0002-0000-0200-000000000000}"/>
    <dataValidation allowBlank="1" showInputMessage="1" showErrorMessage="1" prompt="이 셀에 워크시트의 제목이 있고 오른쪽 셀에는 이미지가 있습니다." sqref="B1:F2" xr:uid="{00000000-0002-0000-0200-000001000000}"/>
    <dataValidation allowBlank="1" showInputMessage="1" showErrorMessage="1" prompt="아래 테이블에 세부 정보를 입력합니다." sqref="B3:D3" xr:uid="{00000000-0002-0000-0200-000002000000}"/>
    <dataValidation allowBlank="1" showInputMessage="1" showErrorMessage="1" prompt="이 열의 이 머리글 아래에 날짜를 입력합니다. 특정 항목을 찾으려면 머리글 필터를 사용하세요." sqref="B4" xr:uid="{00000000-0002-0000-0200-000003000000}"/>
    <dataValidation allowBlank="1" showInputMessage="1" showErrorMessage="1" prompt="이 열의 이 머리글 아래에 시간을 입력합니다." sqref="C4" xr:uid="{00000000-0002-0000-0200-000004000000}"/>
    <dataValidation allowBlank="1" showInputMessage="1" showErrorMessage="1" prompt="이 열의 이 머리글 아래에 사이즈를 입력합니다." sqref="D4" xr:uid="{00000000-0002-0000-02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249977111117893"/>
    <pageSetUpPr fitToPage="1"/>
  </sheetPr>
  <dimension ref="B1:T7"/>
  <sheetViews>
    <sheetView showGridLines="0" zoomScaleNormal="100" workbookViewId="0"/>
  </sheetViews>
  <sheetFormatPr defaultColWidth="9.125" defaultRowHeight="18" customHeight="1"/>
  <cols>
    <col min="1" max="1" width="2.625" style="12" customWidth="1"/>
    <col min="2" max="4" width="10.625" style="12" customWidth="1"/>
    <col min="5" max="5" width="2.625" style="12" customWidth="1"/>
    <col min="6" max="6" width="11.5" style="12" customWidth="1"/>
    <col min="7" max="7" width="9.375" style="12" customWidth="1"/>
    <col min="8" max="8" width="9.25" style="12" customWidth="1"/>
    <col min="9" max="9" width="2.625" style="12" customWidth="1"/>
    <col min="10" max="10" width="11.5" style="12" customWidth="1"/>
    <col min="11" max="11" width="9.375" style="12" customWidth="1"/>
    <col min="12" max="12" width="9.25" style="12" customWidth="1"/>
    <col min="13" max="13" width="2.625" style="12" customWidth="1"/>
    <col min="14" max="14" width="11.5" style="12" customWidth="1"/>
    <col min="15" max="15" width="9.375" style="12" customWidth="1"/>
    <col min="16" max="16" width="9.25" style="12" customWidth="1"/>
    <col min="17" max="17" width="2.625" style="12" customWidth="1"/>
    <col min="18" max="18" width="11.5" style="12" customWidth="1"/>
    <col min="19" max="19" width="9.375" style="12" customWidth="1"/>
    <col min="20" max="20" width="9.25" style="12" customWidth="1"/>
    <col min="21" max="21" width="2.625" style="12" customWidth="1"/>
    <col min="22" max="16384" width="9.125" style="12"/>
  </cols>
  <sheetData>
    <row r="1" spans="2:20" ht="57.75" customHeight="1">
      <c r="B1" s="45" t="s">
        <v>0</v>
      </c>
      <c r="C1" s="45"/>
      <c r="D1" s="45"/>
      <c r="E1" s="45"/>
      <c r="F1" s="45"/>
      <c r="G1" s="43" t="s">
        <v>22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ht="21" customHeight="1">
      <c r="B2" s="45"/>
      <c r="C2" s="45"/>
      <c r="D2" s="45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44" t="str">
        <f>UPPER(CONCATENATE('체중 트래커'!Goal3Label," 트래커"))</f>
        <v>엉덩이 트래커</v>
      </c>
      <c r="C3" s="44"/>
      <c r="D3" s="44"/>
    </row>
    <row r="4" spans="2:20" ht="18" customHeight="1">
      <c r="B4" s="12" t="s">
        <v>14</v>
      </c>
      <c r="C4" s="12" t="s">
        <v>18</v>
      </c>
      <c r="D4" s="12" t="s">
        <v>23</v>
      </c>
    </row>
    <row r="5" spans="2:20" ht="18" customHeight="1">
      <c r="B5" s="21">
        <f ca="1">TODAY()+30+ROW()</f>
        <v>43684</v>
      </c>
      <c r="C5" s="31">
        <v>0.33333333333333331</v>
      </c>
      <c r="D5" s="32">
        <v>45</v>
      </c>
    </row>
    <row r="6" spans="2:20" ht="18" customHeight="1">
      <c r="B6" s="21">
        <f ca="1">TODAY()+30+ROW()</f>
        <v>43685</v>
      </c>
      <c r="C6" s="31">
        <v>0.58333333333333337</v>
      </c>
      <c r="D6" s="32">
        <v>44.8</v>
      </c>
    </row>
    <row r="7" spans="2:20" ht="18" customHeight="1">
      <c r="B7" s="21">
        <f ca="1">TODAY()+30+ROW()</f>
        <v>43686</v>
      </c>
      <c r="C7" s="31">
        <v>0.41666666666666669</v>
      </c>
      <c r="D7" s="32">
        <v>42</v>
      </c>
    </row>
  </sheetData>
  <mergeCells count="3">
    <mergeCell ref="B1:F2"/>
    <mergeCell ref="B3:D3"/>
    <mergeCell ref="G1:T2"/>
  </mergeCells>
  <phoneticPr fontId="28" type="noConversion"/>
  <conditionalFormatting sqref="B5:D7">
    <cfRule type="expression" dxfId="57" priority="3">
      <formula>$D5=목표3</formula>
    </cfRule>
  </conditionalFormatting>
  <dataValidations count="6">
    <dataValidation allowBlank="1" showInputMessage="1" showErrorMessage="1" prompt="이 워크시트에서 엉덩이 트래커를 만듭니다. 엉덩이 트래커 표의 세부 정보를 입력합니다." sqref="A1" xr:uid="{00000000-0002-0000-0300-000000000000}"/>
    <dataValidation allowBlank="1" showInputMessage="1" showErrorMessage="1" prompt="이 셀에 워크시트의 제목이 있고 오른쪽 셀에는 이미지가 있습니다." sqref="B1:F2" xr:uid="{00000000-0002-0000-0300-000001000000}"/>
    <dataValidation allowBlank="1" showInputMessage="1" showErrorMessage="1" prompt="아래 테이블에 세부 정보를 입력합니다." sqref="B3:D3" xr:uid="{00000000-0002-0000-0300-000002000000}"/>
    <dataValidation allowBlank="1" showInputMessage="1" showErrorMessage="1" prompt="이 열의 이 머리글 아래에 날짜를 입력합니다. 특정 항목을 찾으려면 머리글 필터를 사용하세요." sqref="B4" xr:uid="{00000000-0002-0000-0300-000003000000}"/>
    <dataValidation allowBlank="1" showInputMessage="1" showErrorMessage="1" prompt="이 열의 이 머리글 아래에 시간을 입력합니다." sqref="C4" xr:uid="{00000000-0002-0000-0300-000004000000}"/>
    <dataValidation allowBlank="1" showInputMessage="1" showErrorMessage="1" prompt="이 열의 이 머리글 아래에 사이즈를 입력합니다." sqref="D4" xr:uid="{00000000-0002-0000-03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  <pageSetUpPr fitToPage="1"/>
  </sheetPr>
  <dimension ref="B1:T11"/>
  <sheetViews>
    <sheetView showGridLines="0" zoomScaleNormal="100" workbookViewId="0"/>
  </sheetViews>
  <sheetFormatPr defaultColWidth="9.125" defaultRowHeight="18" customHeight="1"/>
  <cols>
    <col min="1" max="1" width="2.625" style="12" customWidth="1"/>
    <col min="2" max="4" width="10.625" style="12" customWidth="1"/>
    <col min="5" max="5" width="2.625" style="12" customWidth="1"/>
    <col min="6" max="6" width="11.5" style="12" customWidth="1"/>
    <col min="7" max="7" width="9.375" style="12" customWidth="1"/>
    <col min="8" max="8" width="9.25" style="12" customWidth="1"/>
    <col min="9" max="9" width="2.625" style="12" customWidth="1"/>
    <col min="10" max="10" width="11.5" style="12" customWidth="1"/>
    <col min="11" max="11" width="9.375" style="12" customWidth="1"/>
    <col min="12" max="12" width="9.25" style="12" customWidth="1"/>
    <col min="13" max="13" width="2.625" style="12" customWidth="1"/>
    <col min="14" max="14" width="11.5" style="12" customWidth="1"/>
    <col min="15" max="15" width="9.375" style="12" customWidth="1"/>
    <col min="16" max="16" width="9.25" style="12" customWidth="1"/>
    <col min="17" max="17" width="2.625" style="12" customWidth="1"/>
    <col min="18" max="18" width="11.5" style="12" customWidth="1"/>
    <col min="19" max="19" width="9.375" style="12" customWidth="1"/>
    <col min="20" max="20" width="9.25" style="12" customWidth="1"/>
    <col min="21" max="21" width="2.625" style="12" customWidth="1"/>
    <col min="22" max="16384" width="9.125" style="12"/>
  </cols>
  <sheetData>
    <row r="1" spans="2:20" ht="57.75" customHeight="1">
      <c r="B1" s="45" t="s">
        <v>0</v>
      </c>
      <c r="C1" s="45"/>
      <c r="D1" s="45"/>
      <c r="E1" s="45"/>
      <c r="F1" s="45"/>
      <c r="G1" s="43" t="s">
        <v>22</v>
      </c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ht="21" customHeight="1">
      <c r="B2" s="45"/>
      <c r="C2" s="45"/>
      <c r="D2" s="45"/>
      <c r="E2" s="45"/>
      <c r="F2" s="45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8" customHeight="1">
      <c r="B3" s="44" t="str">
        <f>UPPER(CONCATENATE('체중 트래커'!Goal4Label," 트래커"))</f>
        <v>허벅지 트래커</v>
      </c>
      <c r="C3" s="44"/>
      <c r="D3" s="44"/>
    </row>
    <row r="4" spans="2:20" ht="18" customHeight="1">
      <c r="B4" s="12" t="s">
        <v>14</v>
      </c>
      <c r="C4" s="12" t="s">
        <v>18</v>
      </c>
      <c r="D4" s="12" t="s">
        <v>23</v>
      </c>
    </row>
    <row r="5" spans="2:20" ht="18" customHeight="1">
      <c r="B5" s="21">
        <f t="shared" ref="B5:B11" ca="1" si="0">TODAY()+30+ROW()</f>
        <v>43684</v>
      </c>
      <c r="C5" s="31">
        <v>0.33333333333333331</v>
      </c>
      <c r="D5" s="32">
        <v>22</v>
      </c>
    </row>
    <row r="6" spans="2:20" ht="18" customHeight="1">
      <c r="B6" s="21">
        <f t="shared" ca="1" si="0"/>
        <v>43685</v>
      </c>
      <c r="C6" s="31">
        <v>0.58333333333333337</v>
      </c>
      <c r="D6" s="32">
        <v>21</v>
      </c>
    </row>
    <row r="7" spans="2:20" ht="18" customHeight="1">
      <c r="B7" s="21">
        <f t="shared" ca="1" si="0"/>
        <v>43686</v>
      </c>
      <c r="C7" s="31">
        <v>0.34375</v>
      </c>
      <c r="D7" s="32">
        <v>20.5</v>
      </c>
    </row>
    <row r="8" spans="2:20" ht="18" customHeight="1">
      <c r="B8" s="21">
        <f t="shared" ca="1" si="0"/>
        <v>43687</v>
      </c>
      <c r="C8" s="31">
        <v>0.58333333333333337</v>
      </c>
      <c r="D8" s="32">
        <v>21</v>
      </c>
    </row>
    <row r="9" spans="2:20" ht="18" customHeight="1">
      <c r="B9" s="21">
        <f t="shared" ca="1" si="0"/>
        <v>43688</v>
      </c>
      <c r="C9" s="31">
        <v>0.33333333333333331</v>
      </c>
      <c r="D9" s="32">
        <v>22</v>
      </c>
    </row>
    <row r="10" spans="2:20" ht="18" customHeight="1">
      <c r="B10" s="21">
        <f t="shared" ca="1" si="0"/>
        <v>43689</v>
      </c>
      <c r="C10" s="31">
        <v>0.35416666666666669</v>
      </c>
      <c r="D10" s="32">
        <v>21</v>
      </c>
    </row>
    <row r="11" spans="2:20" ht="18" customHeight="1">
      <c r="B11" s="21">
        <f t="shared" ca="1" si="0"/>
        <v>43690</v>
      </c>
      <c r="C11" s="31">
        <v>0.41666666666666669</v>
      </c>
      <c r="D11" s="32">
        <v>20.3</v>
      </c>
    </row>
  </sheetData>
  <mergeCells count="3">
    <mergeCell ref="B1:F2"/>
    <mergeCell ref="B3:D3"/>
    <mergeCell ref="G1:T2"/>
  </mergeCells>
  <phoneticPr fontId="28" type="noConversion"/>
  <conditionalFormatting sqref="B5:D11">
    <cfRule type="expression" dxfId="47" priority="2">
      <formula>$D5=목표4</formula>
    </cfRule>
  </conditionalFormatting>
  <dataValidations count="6">
    <dataValidation allowBlank="1" showInputMessage="1" showErrorMessage="1" prompt="이 워크시트에서 허벅지 트래커를 만듭니다. 허벅지 트래커 표의 세부 정보를 입력합니다." sqref="A1" xr:uid="{00000000-0002-0000-0400-000000000000}"/>
    <dataValidation allowBlank="1" showInputMessage="1" showErrorMessage="1" prompt="이 셀에 워크시트의 제목이 있고 오른쪽 셀에는 이미지가 있습니다." sqref="B1:F2" xr:uid="{00000000-0002-0000-0400-000001000000}"/>
    <dataValidation allowBlank="1" showInputMessage="1" showErrorMessage="1" prompt="아래 테이블에 세부 정보를 입력합니다." sqref="B3:D3" xr:uid="{00000000-0002-0000-0400-000002000000}"/>
    <dataValidation allowBlank="1" showInputMessage="1" showErrorMessage="1" prompt="이 열의 이 머리글 아래에 날짜를 입력합니다. 특정 항목을 찾으려면 머리글 필터를 사용하세요." sqref="B4" xr:uid="{00000000-0002-0000-0400-000003000000}"/>
    <dataValidation allowBlank="1" showInputMessage="1" showErrorMessage="1" prompt="이 열의 이 머리글 아래에 시간을 입력합니다." sqref="C4" xr:uid="{00000000-0002-0000-0400-000004000000}"/>
    <dataValidation allowBlank="1" showInputMessage="1" showErrorMessage="1" prompt="이 열의 이 머리글 아래에 사이즈를 입력합니다." sqref="D4" xr:uid="{00000000-0002-0000-0400-000005000000}"/>
  </dataValidations>
  <printOptions horizontalCentered="1"/>
  <pageMargins left="0.25" right="0.25" top="0.75" bottom="0.75" header="0.3" footer="0.3"/>
  <pageSetup paperSize="9" scale="52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5"/>
    <pageSetUpPr fitToPage="1"/>
  </sheetPr>
  <dimension ref="A1:I16"/>
  <sheetViews>
    <sheetView showGridLines="0" workbookViewId="0"/>
  </sheetViews>
  <sheetFormatPr defaultColWidth="9.125" defaultRowHeight="18" customHeight="1"/>
  <cols>
    <col min="1" max="1" width="2.625" style="29" customWidth="1"/>
    <col min="2" max="2" width="16.25" style="29" customWidth="1"/>
    <col min="3" max="3" width="22.25" style="29" customWidth="1"/>
    <col min="4" max="4" width="15.25" style="29" customWidth="1"/>
    <col min="5" max="5" width="14.625" style="25" customWidth="1"/>
    <col min="6" max="6" width="13.75" style="29" customWidth="1"/>
    <col min="7" max="7" width="13.125" style="29" customWidth="1"/>
    <col min="8" max="8" width="30.75" style="42" customWidth="1"/>
    <col min="9" max="9" width="2.625" style="12" customWidth="1"/>
    <col min="10" max="16384" width="9.125" style="12"/>
  </cols>
  <sheetData>
    <row r="1" spans="1:9" ht="57.75" customHeight="1">
      <c r="A1" s="12"/>
      <c r="B1" s="48" t="s">
        <v>24</v>
      </c>
      <c r="C1" s="48"/>
      <c r="D1" s="48"/>
      <c r="E1" s="43" t="s">
        <v>22</v>
      </c>
      <c r="F1" s="43"/>
      <c r="G1" s="43"/>
      <c r="H1" s="43"/>
      <c r="I1" s="43"/>
    </row>
    <row r="2" spans="1:9" ht="21" customHeight="1">
      <c r="A2" s="12"/>
      <c r="B2" s="48"/>
      <c r="C2" s="48"/>
      <c r="D2" s="48"/>
      <c r="E2" s="43"/>
      <c r="F2" s="43"/>
      <c r="G2" s="43"/>
      <c r="H2" s="43"/>
      <c r="I2" s="43"/>
    </row>
    <row r="3" spans="1:9" ht="30.75" customHeight="1">
      <c r="A3" s="12"/>
      <c r="B3" s="22" t="s">
        <v>25</v>
      </c>
      <c r="C3" s="23" t="s">
        <v>31</v>
      </c>
      <c r="D3" s="24" t="s">
        <v>32</v>
      </c>
      <c r="F3" s="12"/>
      <c r="G3" s="12"/>
      <c r="H3" s="12"/>
    </row>
    <row r="4" spans="1:9" ht="21.75" customHeight="1">
      <c r="A4" s="12"/>
      <c r="B4" s="26" t="s">
        <v>26</v>
      </c>
      <c r="C4" s="27">
        <f>SUMIF(ActivityLog[활동],범주1,ActivityLog[거리])</f>
        <v>11.46</v>
      </c>
      <c r="D4" s="28" t="s">
        <v>33</v>
      </c>
      <c r="F4" s="12"/>
      <c r="G4" s="12"/>
      <c r="H4" s="12"/>
    </row>
    <row r="5" spans="1:9" ht="21.75" customHeight="1">
      <c r="A5" s="12"/>
      <c r="B5" s="26" t="s">
        <v>27</v>
      </c>
      <c r="C5" s="27">
        <f>SUMIF(ActivityLog[활동],범주2,ActivityLog[거리])</f>
        <v>0</v>
      </c>
      <c r="D5" s="28" t="s">
        <v>33</v>
      </c>
      <c r="F5" s="12"/>
      <c r="G5" s="12"/>
      <c r="H5" s="12"/>
    </row>
    <row r="6" spans="1:9" ht="21.75" customHeight="1">
      <c r="A6" s="12"/>
      <c r="B6" s="26" t="s">
        <v>28</v>
      </c>
      <c r="C6" s="27">
        <f>SUMIF(ActivityLog[활동],범주3,ActivityLog[거리])</f>
        <v>1227</v>
      </c>
      <c r="D6" s="28" t="s">
        <v>34</v>
      </c>
      <c r="F6" s="12"/>
      <c r="G6" s="12"/>
      <c r="H6" s="12"/>
    </row>
    <row r="7" spans="1:9" ht="21.75" customHeight="1">
      <c r="A7" s="12"/>
      <c r="B7" s="26" t="s">
        <v>29</v>
      </c>
      <c r="C7" s="27">
        <f>SUMIF(ActivityLog[활동],범주4,ActivityLog[거리])</f>
        <v>1700</v>
      </c>
      <c r="D7" s="28" t="s">
        <v>35</v>
      </c>
      <c r="F7" s="12"/>
      <c r="G7" s="12"/>
      <c r="H7" s="12"/>
    </row>
    <row r="8" spans="1:9" ht="21.75" customHeight="1">
      <c r="A8" s="12"/>
      <c r="B8" s="26" t="s">
        <v>30</v>
      </c>
      <c r="C8" s="27">
        <f>SUMIF(ActivityLog[활동],범주5,ActivityLog[거리])</f>
        <v>4.53</v>
      </c>
      <c r="D8" s="28" t="s">
        <v>33</v>
      </c>
      <c r="F8" s="12"/>
      <c r="G8" s="12"/>
      <c r="H8" s="12"/>
    </row>
    <row r="9" spans="1:9" ht="18" customHeight="1">
      <c r="A9" s="12"/>
      <c r="B9" s="47"/>
      <c r="C9" s="47"/>
      <c r="D9" s="47"/>
      <c r="F9" s="12"/>
      <c r="G9" s="12"/>
      <c r="H9" s="12"/>
    </row>
    <row r="10" spans="1:9" ht="18" customHeight="1">
      <c r="B10" s="12" t="s">
        <v>14</v>
      </c>
      <c r="C10" s="12" t="s">
        <v>25</v>
      </c>
      <c r="D10" s="12" t="s">
        <v>36</v>
      </c>
      <c r="E10" s="26" t="s">
        <v>37</v>
      </c>
      <c r="F10" s="26" t="s">
        <v>38</v>
      </c>
      <c r="G10" s="12" t="s">
        <v>39</v>
      </c>
      <c r="H10" s="12" t="s">
        <v>40</v>
      </c>
    </row>
    <row r="11" spans="1:9" ht="18" customHeight="1">
      <c r="B11" s="33">
        <f ca="1">TODAY()+30+ROW()</f>
        <v>43690</v>
      </c>
      <c r="C11" s="34" t="s">
        <v>26</v>
      </c>
      <c r="D11" s="37">
        <v>0.54166666666666663</v>
      </c>
      <c r="E11" s="38">
        <v>1.5972222222222276E-2</v>
      </c>
      <c r="F11" s="35">
        <v>3.66</v>
      </c>
      <c r="G11" s="35">
        <v>173</v>
      </c>
      <c r="H11" s="36" t="s">
        <v>41</v>
      </c>
    </row>
    <row r="12" spans="1:9" ht="18" customHeight="1">
      <c r="B12" s="33">
        <f ca="1">TODAY()+30+ROW()</f>
        <v>43691</v>
      </c>
      <c r="C12" s="34" t="s">
        <v>26</v>
      </c>
      <c r="D12" s="37">
        <v>0.6875</v>
      </c>
      <c r="E12" s="38">
        <v>6.25E-2</v>
      </c>
      <c r="F12" s="35">
        <v>7.8</v>
      </c>
      <c r="G12" s="35">
        <v>344</v>
      </c>
      <c r="H12" s="36"/>
    </row>
    <row r="13" spans="1:9" ht="18" customHeight="1">
      <c r="B13" s="33">
        <f ca="1">TODAY()+30+ROW()</f>
        <v>43692</v>
      </c>
      <c r="C13" s="34" t="s">
        <v>29</v>
      </c>
      <c r="D13" s="37">
        <v>0.41666666666666669</v>
      </c>
      <c r="E13" s="38">
        <v>2.0833333333333332E-2</v>
      </c>
      <c r="F13" s="35">
        <v>1700</v>
      </c>
      <c r="G13" s="35">
        <v>237</v>
      </c>
      <c r="H13" s="36"/>
    </row>
    <row r="14" spans="1:9" ht="18" customHeight="1">
      <c r="B14" s="33">
        <f ca="1">TODAY()+30+ROW()</f>
        <v>43693</v>
      </c>
      <c r="C14" s="34" t="s">
        <v>28</v>
      </c>
      <c r="D14" s="37">
        <v>0.5625</v>
      </c>
      <c r="E14" s="38">
        <v>2.4305555555555556E-2</v>
      </c>
      <c r="F14" s="35">
        <v>1227</v>
      </c>
      <c r="G14" s="35">
        <v>150</v>
      </c>
      <c r="H14" s="36"/>
    </row>
    <row r="15" spans="1:9" ht="18" customHeight="1">
      <c r="B15" s="33">
        <f ca="1">TODAY()+30+ROW()</f>
        <v>43694</v>
      </c>
      <c r="C15" s="34" t="s">
        <v>30</v>
      </c>
      <c r="D15" s="37">
        <v>0.59652777777777777</v>
      </c>
      <c r="E15" s="38">
        <v>2.0833333333333332E-2</v>
      </c>
      <c r="F15" s="35">
        <v>4.53</v>
      </c>
      <c r="G15" s="35">
        <v>115</v>
      </c>
      <c r="H15" s="36"/>
    </row>
    <row r="16" spans="1:9" ht="18" customHeight="1">
      <c r="E16" s="29"/>
    </row>
  </sheetData>
  <mergeCells count="3">
    <mergeCell ref="B1:D2"/>
    <mergeCell ref="E1:I2"/>
    <mergeCell ref="B9:D9"/>
  </mergeCells>
  <phoneticPr fontId="28" type="noConversion"/>
  <dataValidations count="14">
    <dataValidation type="list" errorStyle="warning" allowBlank="1" showInputMessage="1" showErrorMessage="1" error="목록에서 단위를 선택합니다. 취소를 선택하고 Alt+아래쪽 화살표를 눌러 옵션을 표시한 다음, 아래쪽 화살표+Enter를 눌러 항목을 선택합니다." sqref="D4:D8" xr:uid="{00000000-0002-0000-0500-000000000000}">
      <formula1>"마일, 킬로미터, 걸음, 랩, 야드, 미터, 번"</formula1>
    </dataValidation>
    <dataValidation type="list" errorStyle="warning" allowBlank="1" showErrorMessage="1" error="목록에서 활동을 선택합니다. 취소를 선택하고 Alt+화살표를 눌러 옵션을 표시한 다음 아래쪽 화살표+Enter를 눌러 항목을 선택합니다." sqref="C11:C15" xr:uid="{00000000-0002-0000-0500-000001000000}">
      <formula1>$B$4:$B$8</formula1>
    </dataValidation>
    <dataValidation allowBlank="1" showInputMessage="1" showErrorMessage="1" prompt="이 워크시트에서 활동 로그를 만듭니다. B10 셀에서 시작하는 활동 로그 표에 세부 정보를 입력합니다. 활동 합계는 C4~C8 셀에서 자동으로 계산됩니다." sqref="A1" xr:uid="{00000000-0002-0000-0500-000002000000}"/>
    <dataValidation allowBlank="1" showInputMessage="1" showErrorMessage="1" prompt="이 워크시트의 제목은 이 셀에 있으며 오른쪽 셀에는 이미지가 있습니다. 활동 및 해당 합계는 D4~D8에 있습니다." sqref="B1:D2" xr:uid="{00000000-0002-0000-0500-000003000000}"/>
    <dataValidation allowBlank="1" showInputMessage="1" showErrorMessage="1" prompt="이 열의 이 머리글 아래에 활동을 사용자 지정합니다." sqref="B3" xr:uid="{00000000-0002-0000-0500-000004000000}"/>
    <dataValidation allowBlank="1" showInputMessage="1" showErrorMessage="1" prompt="이 열의 이 머리글 아래에 합계가 자동으로 계산됩니다." sqref="C3" xr:uid="{00000000-0002-0000-0500-000005000000}"/>
    <dataValidation allowBlank="1" showInputMessage="1" showErrorMessage="1" prompt="이 열의 이 머리글 아래에서 단위를 선택합니다. Alt+아래쪽 화살표를 눌러 옵션을 표시하고 아래쪽 화살표+Enter를 눌러 항목을 선택합니다." sqref="D3" xr:uid="{00000000-0002-0000-0500-000006000000}"/>
    <dataValidation allowBlank="1" showInputMessage="1" showErrorMessage="1" prompt="이 열의 이 머리글 아래에 날짜를 입력합니다. 특정 항목을 찾으려면 머리글 필터를 사용하세요." sqref="B10" xr:uid="{00000000-0002-0000-0500-000007000000}"/>
    <dataValidation allowBlank="1" showInputMessage="1" showErrorMessage="1" prompt="이 열의 이 머리글 아래에서 활동을 선택합니다. Alt+아래쪽 화살표를 눌러 옵션을 표시하고 아래쪽 화살표+Enter를 눌러 항목을 선택합니다." sqref="C10" xr:uid="{00000000-0002-0000-0500-000008000000}"/>
    <dataValidation allowBlank="1" showInputMessage="1" showErrorMessage="1" prompt="이 열의 이 머리글 아래에 시작 시간을 입력합니다." sqref="D10" xr:uid="{00000000-0002-0000-0500-000009000000}"/>
    <dataValidation allowBlank="1" showInputMessage="1" showErrorMessage="1" prompt="이 열의 이 머리글 아래에 기간을 입력합니다." sqref="E10" xr:uid="{00000000-0002-0000-0500-00000A000000}"/>
    <dataValidation allowBlank="1" showInputMessage="1" showErrorMessage="1" prompt="이 열의 이 머리글 아래에 거리를 입력합니다." sqref="F10" xr:uid="{00000000-0002-0000-0500-00000B000000}"/>
    <dataValidation allowBlank="1" showInputMessage="1" showErrorMessage="1" prompt="이 열의 이 머리글 아래에 칼로리를 입력합니다." sqref="G10" xr:uid="{00000000-0002-0000-0500-00000C000000}"/>
    <dataValidation allowBlank="1" showInputMessage="1" showErrorMessage="1" prompt="이 열의 이 머리글 아래에 메모를 입력합니다." sqref="H10" xr:uid="{00000000-0002-0000-0500-00000D000000}"/>
  </dataValidations>
  <printOptions horizontalCentered="1"/>
  <pageMargins left="0.25" right="0.25" top="0.75" bottom="0.75" header="0.3" footer="0.3"/>
  <pageSetup paperSize="9" scale="6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tabColor theme="7"/>
    <pageSetUpPr fitToPage="1"/>
  </sheetPr>
  <dimension ref="A1:L18"/>
  <sheetViews>
    <sheetView showGridLines="0" workbookViewId="0"/>
  </sheetViews>
  <sheetFormatPr defaultRowHeight="18" customHeight="1"/>
  <cols>
    <col min="1" max="1" width="2.625" customWidth="1"/>
    <col min="2" max="2" width="14.625" customWidth="1"/>
    <col min="3" max="3" width="16.625" customWidth="1"/>
    <col min="4" max="4" width="32.625" customWidth="1"/>
    <col min="5" max="6" width="13.625" customWidth="1"/>
    <col min="7" max="7" width="17.625" customWidth="1"/>
    <col min="8" max="12" width="13.625" customWidth="1"/>
    <col min="13" max="13" width="2.625" customWidth="1"/>
  </cols>
  <sheetData>
    <row r="1" spans="1:12" s="7" customFormat="1" ht="57.75" customHeight="1">
      <c r="A1" s="8" t="s">
        <v>42</v>
      </c>
      <c r="B1" s="51" t="s">
        <v>43</v>
      </c>
      <c r="C1" s="51"/>
      <c r="D1" s="52" t="s">
        <v>22</v>
      </c>
      <c r="E1" s="52"/>
      <c r="F1" s="52"/>
      <c r="G1" s="52"/>
      <c r="H1" s="52"/>
      <c r="I1" s="52"/>
      <c r="J1" s="52"/>
      <c r="K1" s="52"/>
      <c r="L1" s="52"/>
    </row>
    <row r="2" spans="1:12" ht="21" customHeight="1">
      <c r="A2" s="1"/>
      <c r="B2" s="51"/>
      <c r="C2" s="51"/>
      <c r="D2" s="52"/>
      <c r="E2" s="52"/>
      <c r="F2" s="52"/>
      <c r="G2" s="52"/>
      <c r="H2" s="52"/>
      <c r="I2" s="52"/>
      <c r="J2" s="52"/>
      <c r="K2" s="52"/>
      <c r="L2" s="52"/>
    </row>
    <row r="3" spans="1:12" s="9" customFormat="1" ht="18" customHeight="1">
      <c r="B3" s="51"/>
      <c r="C3" s="51"/>
      <c r="E3" s="10" t="str">
        <f>(FoodLog[[#Headers],[칼로리]])</f>
        <v>칼로리</v>
      </c>
      <c r="F3" s="10" t="str">
        <f>(FoodLog[[#Headers],[지방]])</f>
        <v>지방</v>
      </c>
      <c r="G3" s="10" t="str">
        <f>(FoodLog[[#Headers],[콜레스테롤]])</f>
        <v>콜레스테롤</v>
      </c>
      <c r="H3" s="10" t="str">
        <f>(FoodLog[[#Headers],[나트륨]])</f>
        <v>나트륨</v>
      </c>
      <c r="I3" s="10" t="str">
        <f>(FoodLog[[#Headers],[탄수화물]])</f>
        <v>탄수화물</v>
      </c>
      <c r="J3" s="10" t="str">
        <f>(FoodLog[[#Headers],[단백질]])</f>
        <v>단백질</v>
      </c>
      <c r="K3" s="10" t="str">
        <f>(FoodLog[[#Headers],[당분]])</f>
        <v>당분</v>
      </c>
      <c r="L3" s="10" t="str">
        <f>(FoodLog[[#Headers],[섬유질]])</f>
        <v>섬유질</v>
      </c>
    </row>
    <row r="4" spans="1:12" ht="16.5" customHeight="1">
      <c r="A4" s="1"/>
      <c r="B4" s="50" t="s">
        <v>44</v>
      </c>
      <c r="C4" s="50"/>
      <c r="D4" s="40" t="s">
        <v>50</v>
      </c>
      <c r="E4" s="11">
        <v>1800</v>
      </c>
      <c r="F4" s="39">
        <v>40</v>
      </c>
      <c r="G4" s="39">
        <v>225</v>
      </c>
      <c r="H4" s="39">
        <v>2100</v>
      </c>
      <c r="I4" s="39">
        <v>130</v>
      </c>
      <c r="J4" s="39">
        <v>56</v>
      </c>
      <c r="K4" s="39">
        <v>25</v>
      </c>
      <c r="L4" s="39">
        <v>25</v>
      </c>
    </row>
    <row r="5" spans="1:12" s="1" customFormat="1" ht="16.5" customHeight="1">
      <c r="B5" s="50"/>
      <c r="C5" s="50"/>
      <c r="D5" s="41" t="str">
        <f>IF(E5=SUM(FoodLog[칼로리]),"총 섭취량:","필터링된 섭취:")</f>
        <v>총 섭취량:</v>
      </c>
      <c r="E5" s="11">
        <f>SUBTOTAL(109,FoodLog[칼로리])</f>
        <v>3090</v>
      </c>
      <c r="F5" s="39">
        <f>SUBTOTAL(109,FoodLog[지방])</f>
        <v>74.27000000000001</v>
      </c>
      <c r="G5" s="39">
        <f>SUBTOTAL(109,FoodLog[콜레스테롤])</f>
        <v>139.6</v>
      </c>
      <c r="H5" s="39">
        <f>SUBTOTAL(109,FoodLog[나트륨])</f>
        <v>1400.7</v>
      </c>
      <c r="I5" s="39">
        <f>SUBTOTAL(109,FoodLog[탄수화물])</f>
        <v>208.56</v>
      </c>
      <c r="J5" s="39">
        <f>SUBTOTAL(109,FoodLog[단백질])</f>
        <v>68.81</v>
      </c>
      <c r="K5" s="39">
        <f>SUBTOTAL(109,FoodLog[당분])</f>
        <v>84.1</v>
      </c>
      <c r="L5" s="39">
        <f>SUBTOTAL(109,FoodLog[섬유질])</f>
        <v>24.5</v>
      </c>
    </row>
    <row r="6" spans="1:12" ht="18" customHeight="1">
      <c r="B6" s="49"/>
      <c r="C6" s="49"/>
    </row>
    <row r="7" spans="1:12" ht="18" customHeight="1">
      <c r="A7" s="1"/>
      <c r="B7" s="2" t="s">
        <v>14</v>
      </c>
      <c r="C7" s="3" t="s">
        <v>45</v>
      </c>
      <c r="D7" s="3" t="s">
        <v>51</v>
      </c>
      <c r="E7" s="6" t="s">
        <v>39</v>
      </c>
      <c r="F7" s="6" t="s">
        <v>63</v>
      </c>
      <c r="G7" s="6" t="s">
        <v>64</v>
      </c>
      <c r="H7" s="6" t="s">
        <v>65</v>
      </c>
      <c r="I7" s="6" t="s">
        <v>66</v>
      </c>
      <c r="J7" s="6" t="s">
        <v>67</v>
      </c>
      <c r="K7" s="6" t="s">
        <v>68</v>
      </c>
      <c r="L7" s="6" t="s">
        <v>69</v>
      </c>
    </row>
    <row r="8" spans="1:12" ht="18" customHeight="1">
      <c r="A8" s="1"/>
      <c r="B8" s="4">
        <f t="shared" ref="B8:B18" ca="1" si="0">TODAY()+30+ROW()</f>
        <v>43687</v>
      </c>
      <c r="C8" s="5" t="s">
        <v>46</v>
      </c>
      <c r="D8" s="5" t="s">
        <v>52</v>
      </c>
      <c r="E8" s="6">
        <v>130</v>
      </c>
      <c r="F8" s="6">
        <v>8</v>
      </c>
      <c r="G8" s="6">
        <v>10</v>
      </c>
      <c r="H8" s="6">
        <v>60</v>
      </c>
      <c r="I8" s="6">
        <v>16</v>
      </c>
      <c r="J8" s="6">
        <v>11</v>
      </c>
      <c r="K8" s="6">
        <v>5</v>
      </c>
      <c r="L8" s="6">
        <v>0</v>
      </c>
    </row>
    <row r="9" spans="1:12" ht="18" customHeight="1">
      <c r="A9" s="1"/>
      <c r="B9" s="4">
        <f t="shared" ca="1" si="0"/>
        <v>43688</v>
      </c>
      <c r="C9" s="5" t="s">
        <v>47</v>
      </c>
      <c r="D9" s="5" t="s">
        <v>53</v>
      </c>
      <c r="E9" s="6">
        <v>65</v>
      </c>
      <c r="F9" s="6">
        <v>0.2</v>
      </c>
      <c r="G9" s="6"/>
      <c r="H9" s="6"/>
      <c r="I9" s="6">
        <v>17.3</v>
      </c>
      <c r="J9" s="6">
        <v>0.3</v>
      </c>
      <c r="K9" s="6"/>
      <c r="L9" s="6"/>
    </row>
    <row r="10" spans="1:12" ht="18" customHeight="1">
      <c r="A10" s="1"/>
      <c r="B10" s="4">
        <f t="shared" ca="1" si="0"/>
        <v>43689</v>
      </c>
      <c r="C10" s="5" t="s">
        <v>48</v>
      </c>
      <c r="D10" s="5" t="s">
        <v>54</v>
      </c>
      <c r="E10" s="6">
        <v>220</v>
      </c>
      <c r="F10" s="6">
        <v>0.5</v>
      </c>
      <c r="G10" s="6"/>
      <c r="H10" s="6">
        <v>200</v>
      </c>
      <c r="I10" s="6">
        <v>30</v>
      </c>
      <c r="J10" s="6">
        <v>6</v>
      </c>
      <c r="K10" s="6">
        <v>4</v>
      </c>
      <c r="L10" s="6">
        <v>9</v>
      </c>
    </row>
    <row r="11" spans="1:12" ht="18" customHeight="1">
      <c r="A11" s="1"/>
      <c r="B11" s="4">
        <f t="shared" ca="1" si="0"/>
        <v>43690</v>
      </c>
      <c r="C11" s="5" t="s">
        <v>49</v>
      </c>
      <c r="D11" s="5" t="s">
        <v>55</v>
      </c>
      <c r="E11" s="6">
        <v>600</v>
      </c>
      <c r="F11" s="6">
        <v>0.5</v>
      </c>
      <c r="G11" s="6"/>
      <c r="H11" s="6">
        <v>300</v>
      </c>
      <c r="I11" s="6">
        <v>22</v>
      </c>
      <c r="J11" s="6">
        <v>9.8000000000000007</v>
      </c>
      <c r="K11" s="6"/>
      <c r="L11" s="6"/>
    </row>
    <row r="12" spans="1:12" ht="18" customHeight="1">
      <c r="A12" s="1"/>
      <c r="B12" s="4">
        <f t="shared" ca="1" si="0"/>
        <v>43691</v>
      </c>
      <c r="C12" s="5" t="s">
        <v>47</v>
      </c>
      <c r="D12" s="5" t="s">
        <v>56</v>
      </c>
      <c r="E12" s="6">
        <v>210</v>
      </c>
      <c r="F12" s="6">
        <v>20</v>
      </c>
      <c r="G12" s="6"/>
      <c r="H12" s="6"/>
      <c r="I12" s="6">
        <v>3</v>
      </c>
      <c r="J12" s="6">
        <v>5</v>
      </c>
      <c r="K12" s="6"/>
      <c r="L12" s="6">
        <v>3</v>
      </c>
    </row>
    <row r="13" spans="1:12" ht="18" customHeight="1">
      <c r="A13" s="1"/>
      <c r="B13" s="4">
        <f t="shared" ca="1" si="0"/>
        <v>43692</v>
      </c>
      <c r="C13" s="5" t="s">
        <v>46</v>
      </c>
      <c r="D13" s="5" t="s">
        <v>57</v>
      </c>
      <c r="E13" s="6">
        <v>220</v>
      </c>
      <c r="F13" s="6">
        <v>3</v>
      </c>
      <c r="G13" s="6"/>
      <c r="H13" s="6"/>
      <c r="I13" s="6">
        <v>29</v>
      </c>
      <c r="J13" s="6">
        <v>7</v>
      </c>
      <c r="K13" s="6"/>
      <c r="L13" s="6">
        <v>5</v>
      </c>
    </row>
    <row r="14" spans="1:12" ht="18" customHeight="1">
      <c r="A14" s="1"/>
      <c r="B14" s="4">
        <f t="shared" ca="1" si="0"/>
        <v>43693</v>
      </c>
      <c r="C14" s="5" t="s">
        <v>47</v>
      </c>
      <c r="D14" s="5" t="s">
        <v>58</v>
      </c>
      <c r="E14" s="6">
        <v>85</v>
      </c>
      <c r="F14" s="6">
        <v>0</v>
      </c>
      <c r="G14" s="6"/>
      <c r="H14" s="6">
        <v>0</v>
      </c>
      <c r="I14" s="6">
        <v>21</v>
      </c>
      <c r="J14" s="6">
        <v>1</v>
      </c>
      <c r="K14" s="6">
        <v>17</v>
      </c>
      <c r="L14" s="6">
        <v>4</v>
      </c>
    </row>
    <row r="15" spans="1:12" ht="18" customHeight="1">
      <c r="A15" s="1"/>
      <c r="B15" s="4">
        <f t="shared" ca="1" si="0"/>
        <v>43694</v>
      </c>
      <c r="C15" s="5" t="s">
        <v>48</v>
      </c>
      <c r="D15" s="5" t="s">
        <v>59</v>
      </c>
      <c r="E15" s="6">
        <v>340</v>
      </c>
      <c r="F15" s="6">
        <v>7</v>
      </c>
      <c r="G15" s="6">
        <v>3</v>
      </c>
      <c r="H15" s="6">
        <v>63</v>
      </c>
      <c r="I15" s="6">
        <v>1</v>
      </c>
      <c r="J15" s="6">
        <v>2</v>
      </c>
      <c r="K15" s="6"/>
      <c r="L15" s="6">
        <v>2</v>
      </c>
    </row>
    <row r="16" spans="1:12" ht="18" customHeight="1">
      <c r="A16" s="1"/>
      <c r="B16" s="4">
        <f t="shared" ca="1" si="0"/>
        <v>43695</v>
      </c>
      <c r="C16" s="5" t="s">
        <v>49</v>
      </c>
      <c r="D16" s="5" t="s">
        <v>60</v>
      </c>
      <c r="E16" s="6">
        <v>470</v>
      </c>
      <c r="F16" s="6">
        <v>4.07</v>
      </c>
      <c r="G16" s="6">
        <v>49</v>
      </c>
      <c r="H16" s="6">
        <v>460</v>
      </c>
      <c r="I16" s="6">
        <v>0.46</v>
      </c>
      <c r="J16" s="6">
        <v>23.71</v>
      </c>
      <c r="K16" s="6">
        <v>0.1</v>
      </c>
      <c r="L16" s="6"/>
    </row>
    <row r="17" spans="2:12" ht="18" customHeight="1">
      <c r="B17" s="4">
        <f t="shared" ca="1" si="0"/>
        <v>43696</v>
      </c>
      <c r="C17" s="5" t="s">
        <v>49</v>
      </c>
      <c r="D17" s="5" t="s">
        <v>61</v>
      </c>
      <c r="E17" s="6">
        <v>220</v>
      </c>
      <c r="F17" s="6">
        <v>7</v>
      </c>
      <c r="G17" s="6"/>
      <c r="H17" s="6"/>
      <c r="I17" s="6">
        <v>5</v>
      </c>
      <c r="J17" s="6">
        <v>3</v>
      </c>
      <c r="K17" s="6"/>
      <c r="L17" s="6"/>
    </row>
    <row r="18" spans="2:12" ht="18" customHeight="1">
      <c r="B18" s="4">
        <f t="shared" ca="1" si="0"/>
        <v>43697</v>
      </c>
      <c r="C18" s="5" t="s">
        <v>47</v>
      </c>
      <c r="D18" s="5" t="s">
        <v>62</v>
      </c>
      <c r="E18" s="6">
        <v>530</v>
      </c>
      <c r="F18" s="6">
        <v>24</v>
      </c>
      <c r="G18" s="6">
        <v>77.599999999999994</v>
      </c>
      <c r="H18" s="6">
        <v>317.7</v>
      </c>
      <c r="I18" s="6">
        <v>63.8</v>
      </c>
      <c r="J18" s="6">
        <v>0</v>
      </c>
      <c r="K18" s="6">
        <v>58</v>
      </c>
      <c r="L18" s="6">
        <v>1.5</v>
      </c>
    </row>
  </sheetData>
  <mergeCells count="4">
    <mergeCell ref="B6:C6"/>
    <mergeCell ref="B4:C5"/>
    <mergeCell ref="B1:C3"/>
    <mergeCell ref="D1:L2"/>
  </mergeCells>
  <phoneticPr fontId="28" type="noConversion"/>
  <conditionalFormatting sqref="E5:L5">
    <cfRule type="expression" dxfId="20" priority="8">
      <formula>AND($E$5&lt;&gt;SUM($E$8:$E$18),E$5&gt;E$4)</formula>
    </cfRule>
  </conditionalFormatting>
  <dataValidations count="9">
    <dataValidation allowBlank="1" showInputMessage="1" showErrorMessage="1" prompt="이 워크시트에서 식품 로그를 만듭니다. B7 셀에서 시작하는 음식 로그 표에 세부 정보를 입력합니다." sqref="A1" xr:uid="{00000000-0002-0000-0600-000000000000}"/>
    <dataValidation allowBlank="1" showInputMessage="1" showErrorMessage="1" prompt="이 셀에 워크시트의 제목이 있고 오른쪽 셀에는 이미지가 있습니다." sqref="B1:C2" xr:uid="{00000000-0002-0000-0600-000001000000}"/>
    <dataValidation allowBlank="1" showInputMessage="1" showErrorMessage="1" prompt="오른쪽 셀에서 영양 목표 설정" sqref="B4:C5" xr:uid="{00000000-0002-0000-0600-000002000000}"/>
    <dataValidation allowBlank="1" showInputMessage="1" showErrorMessage="1" prompt="오른쪽 E4~L4 셀에 영양소 일일 섭취량을 입력합니다. 영양소 유형은 사용자 지정된 표 머리글에 따라 위의 행에서 자동으로 업데이트됩니다." sqref="D4" xr:uid="{00000000-0002-0000-0600-000003000000}"/>
    <dataValidation allowBlank="1" showInputMessage="1" showErrorMessage="1" prompt="영양소의 총 섭취량은 오른쪽 E5~L5 셀에서 자동으로 계산됩니다." sqref="D5" xr:uid="{00000000-0002-0000-0600-000004000000}"/>
    <dataValidation allowBlank="1" showInputMessage="1" showErrorMessage="1" prompt="이 열의 이 머리글 아래에 날짜를 입력합니다. 특정 항목을 찾으려면 머리글 필터를 사용하세요." sqref="B7" xr:uid="{00000000-0002-0000-0600-000005000000}"/>
    <dataValidation allowBlank="1" showInputMessage="1" showErrorMessage="1" prompt="이 열의 이 머리글 아래에 식사 유형을 입력합니다." sqref="C7" xr:uid="{00000000-0002-0000-0600-000006000000}"/>
    <dataValidation allowBlank="1" showInputMessage="1" showErrorMessage="1" prompt="이 열의 이 머리글 아래에 음식 항목을 입력합니다." sqref="D7" xr:uid="{00000000-0002-0000-0600-000007000000}"/>
    <dataValidation allowBlank="1" showInputMessage="1" showErrorMessage="1" prompt="이 열의 이 머리글 아래에 특정 영양 요구 사항을 추적하려면 표 머리글을 사용자 지정합니다." sqref="E7:L7" xr:uid="{00000000-0002-0000-0600-000008000000}"/>
  </dataValidations>
  <printOptions horizontalCentered="1"/>
  <pageMargins left="0.25" right="0.25" top="0.75" bottom="0.75" header="0.3" footer="0.3"/>
  <pageSetup paperSize="9" scale="49" fitToHeight="0" orientation="portrait" r:id="rId1"/>
  <headerFooter differentFirst="1">
    <oddFooter>Page &amp;P of &amp;N</oddFooter>
  </headerFooter>
  <ignoredErrors>
    <ignoredError sqref="G5:H5 K5:L5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27</vt:i4>
      </vt:variant>
    </vt:vector>
  </HeadingPairs>
  <TitlesOfParts>
    <vt:vector size="34" baseType="lpstr">
      <vt:lpstr>체중 트래커</vt:lpstr>
      <vt:lpstr>허리 트래커</vt:lpstr>
      <vt:lpstr>팔 트래커</vt:lpstr>
      <vt:lpstr>엉덩이 트래커</vt:lpstr>
      <vt:lpstr>허벅지 트래커</vt:lpstr>
      <vt:lpstr>활동 로그</vt:lpstr>
      <vt:lpstr>음식 로그</vt:lpstr>
      <vt:lpstr>'체중 트래커'!CurrentWeight</vt:lpstr>
      <vt:lpstr>DateLookup</vt:lpstr>
      <vt:lpstr>'체중 트래커'!Goal1Label</vt:lpstr>
      <vt:lpstr>'체중 트래커'!Goal2Label</vt:lpstr>
      <vt:lpstr>'체중 트래커'!Goal3Label</vt:lpstr>
      <vt:lpstr>'체중 트래커'!Goal4Label</vt:lpstr>
      <vt:lpstr>'체중 트래커'!GoalWeight</vt:lpstr>
      <vt:lpstr>'엉덩이 트래커'!Print_Titles</vt:lpstr>
      <vt:lpstr>'음식 로그'!Print_Titles</vt:lpstr>
      <vt:lpstr>'체중 트래커'!Print_Titles</vt:lpstr>
      <vt:lpstr>'팔 트래커'!Print_Titles</vt:lpstr>
      <vt:lpstr>'허리 트래커'!Print_Titles</vt:lpstr>
      <vt:lpstr>'허벅지 트래커'!Print_Titles</vt:lpstr>
      <vt:lpstr>'활동 로그'!Print_Titles</vt:lpstr>
      <vt:lpstr>'체중 트래커'!UnitOfMeasure</vt:lpstr>
      <vt:lpstr>'체중 트래커'!WeightLabel</vt:lpstr>
      <vt:lpstr>'체중 트래커'!목표1</vt:lpstr>
      <vt:lpstr>'체중 트래커'!목표2</vt:lpstr>
      <vt:lpstr>'체중 트래커'!목표3</vt:lpstr>
      <vt:lpstr>'체중 트래커'!목표4</vt:lpstr>
      <vt:lpstr>범주1</vt:lpstr>
      <vt:lpstr>범주2</vt:lpstr>
      <vt:lpstr>범주3</vt:lpstr>
      <vt:lpstr>범주4</vt:lpstr>
      <vt:lpstr>범주5</vt:lpstr>
      <vt:lpstr>'체중 트래커'!성별</vt:lpstr>
      <vt:lpstr>'체중 트래커'!신장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 Li (RWS Moravia)</cp:lastModifiedBy>
  <dcterms:created xsi:type="dcterms:W3CDTF">2018-03-21T12:20:36Z</dcterms:created>
  <dcterms:modified xsi:type="dcterms:W3CDTF">2019-07-03T06:01:51Z</dcterms:modified>
</cp:coreProperties>
</file>