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ko-KR\"/>
    </mc:Choice>
  </mc:AlternateContent>
  <xr:revisionPtr revIDLastSave="0" documentId="13_ncr:1_{C7BFEA0E-48A5-4304-BCF4-ECED427E05B1}" xr6:coauthVersionLast="43" xr6:coauthVersionMax="43" xr10:uidLastSave="{00000000-0000-0000-0000-000000000000}"/>
  <bookViews>
    <workbookView xWindow="-120" yWindow="-120" windowWidth="22800" windowHeight="16140" tabRatio="783" xr2:uid="{00000000-000D-0000-FFFF-FFFF00000000}"/>
  </bookViews>
  <sheets>
    <sheet name="수업 목록" sheetId="1" r:id="rId1"/>
    <sheet name="마감일" sheetId="2" r:id="rId2"/>
    <sheet name="주간 일정" sheetId="7" r:id="rId3"/>
    <sheet name="학기 일정" sheetId="3" r:id="rId4"/>
  </sheets>
  <definedNames>
    <definedName name="ClassList">ClassListTable[강의 ID]</definedName>
    <definedName name="DaysOfWeek">ClassListTable[요일]</definedName>
    <definedName name="_xlnm.Print_Area" localSheetId="1">마감일!$A$1:$H$9</definedName>
    <definedName name="_xlnm.Print_Area" localSheetId="0">'수업 목록'!$A$1:$K$9</definedName>
    <definedName name="_xlnm.Print_Area" localSheetId="2">'주간 일정'!$A$1:$E$9</definedName>
    <definedName name="_xlnm.Print_Area" localSheetId="3">'학기 일정'!$A$1:$R$17</definedName>
    <definedName name="_xlnm.Print_Titles" localSheetId="1">마감일!$2:$2</definedName>
    <definedName name="_xlnm.Print_Titles" localSheetId="0">'수업 목록'!$2:$2</definedName>
    <definedName name="_xlnm.Print_Titles" localSheetId="2">'주간 일정'!$2:$2</definedName>
    <definedName name="Schedule_Print_Area">OFFSET('주간 일정'!$B$2:$D480,,,COUNTA('주간 일정'!$D:$D))</definedName>
    <definedName name="ScheduleEnd">'학기 일정'!$R$8</definedName>
    <definedName name="ScheduleSemester">'학기 일정'!$R$2</definedName>
    <definedName name="ScheduleStart">'학기 일정'!$R$6</definedName>
    <definedName name="ScheduleYear">'학기 일정'!$R$4</definedName>
  </definedNames>
  <calcPr calcId="191029"/>
  <pivotCaches>
    <pivotCache cacheId="6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3" l="1"/>
  <c r="B2" i="3" l="1"/>
  <c r="M10" i="3" l="1"/>
  <c r="L10" i="3"/>
  <c r="E10" i="3"/>
  <c r="D10" i="3"/>
  <c r="M2" i="3"/>
  <c r="L2" i="3"/>
  <c r="D2" i="3"/>
  <c r="E2" i="3"/>
  <c r="R8" i="3"/>
  <c r="G6" i="2"/>
  <c r="G5" i="2"/>
  <c r="R4" i="3"/>
  <c r="G8" i="2"/>
  <c r="G7" i="2"/>
  <c r="J10" i="3" l="1"/>
  <c r="J2" i="3"/>
  <c r="B10" i="3"/>
  <c r="J12" i="3"/>
  <c r="K12" i="3" s="1"/>
  <c r="L12" i="3" s="1"/>
  <c r="M12" i="3" s="1"/>
  <c r="N12" i="3" s="1"/>
  <c r="O12" i="3" s="1"/>
  <c r="P12" i="3" s="1"/>
  <c r="B12" i="3"/>
  <c r="C12" i="3" s="1"/>
  <c r="D12" i="3" s="1"/>
  <c r="E12" i="3" s="1"/>
  <c r="F12" i="3" s="1"/>
  <c r="G12" i="3" s="1"/>
  <c r="H12" i="3" s="1"/>
  <c r="J4" i="3"/>
  <c r="K4" i="3" s="1"/>
  <c r="L4" i="3" s="1"/>
  <c r="M4" i="3" s="1"/>
  <c r="N4" i="3" s="1"/>
  <c r="O4" i="3" s="1"/>
  <c r="P4" i="3" s="1"/>
  <c r="B4" i="3"/>
  <c r="C4" i="3" s="1"/>
  <c r="D4" i="3" s="1"/>
  <c r="E4" i="3" s="1"/>
  <c r="F4" i="3" s="1"/>
  <c r="G4" i="3" s="1"/>
  <c r="H4" i="3" s="1"/>
  <c r="G9" i="2"/>
  <c r="G4" i="2"/>
  <c r="G3" i="2" l="1"/>
  <c r="D4" i="2"/>
  <c r="D5" i="2"/>
  <c r="D6" i="2"/>
  <c r="D7" i="2"/>
  <c r="D8" i="2"/>
  <c r="D9" i="2"/>
  <c r="D3" i="2"/>
  <c r="F4" i="1"/>
  <c r="F5" i="1"/>
  <c r="F6" i="1"/>
  <c r="F7" i="1"/>
  <c r="F8" i="1"/>
  <c r="F9" i="1"/>
  <c r="F3" i="1"/>
  <c r="C4" i="2" l="1"/>
  <c r="C6" i="2"/>
  <c r="C7" i="2"/>
  <c r="C9" i="2"/>
  <c r="C3" i="2"/>
  <c r="C8" i="2"/>
  <c r="C5" i="2"/>
  <c r="J9" i="1" l="1"/>
  <c r="J3" i="1"/>
  <c r="J4" i="1"/>
  <c r="J5" i="1"/>
  <c r="J6" i="1"/>
  <c r="J7" i="1"/>
  <c r="J8" i="1"/>
  <c r="J13" i="3" l="1"/>
  <c r="J5" i="3"/>
  <c r="B5" i="3" l="1"/>
  <c r="K13" i="3"/>
  <c r="K5" i="3"/>
  <c r="B13" i="3"/>
  <c r="C13" i="3" l="1"/>
  <c r="C5" i="3"/>
  <c r="L5" i="3"/>
  <c r="L13" i="3"/>
  <c r="M13" i="3" l="1"/>
  <c r="M5" i="3"/>
  <c r="D5" i="3"/>
  <c r="D13" i="3"/>
  <c r="E13" i="3" l="1"/>
  <c r="E5" i="3"/>
  <c r="N5" i="3"/>
  <c r="N13" i="3"/>
  <c r="O13" i="3" l="1"/>
  <c r="O5" i="3"/>
  <c r="F5" i="3"/>
  <c r="F13" i="3"/>
  <c r="G13" i="3" l="1"/>
  <c r="G5" i="3"/>
  <c r="P5" i="3"/>
  <c r="P13" i="3"/>
  <c r="J14" i="3" l="1"/>
  <c r="K14" i="3" s="1"/>
  <c r="L14" i="3" s="1"/>
  <c r="M14" i="3" s="1"/>
  <c r="N14" i="3" s="1"/>
  <c r="O14" i="3" s="1"/>
  <c r="P14" i="3" s="1"/>
  <c r="J15" i="3" s="1"/>
  <c r="K15" i="3" s="1"/>
  <c r="L15" i="3" s="1"/>
  <c r="M15" i="3" s="1"/>
  <c r="N15" i="3" s="1"/>
  <c r="O15" i="3" s="1"/>
  <c r="P15" i="3" s="1"/>
  <c r="J6" i="3"/>
  <c r="K6" i="3" s="1"/>
  <c r="L6" i="3" s="1"/>
  <c r="M6" i="3" s="1"/>
  <c r="N6" i="3" s="1"/>
  <c r="O6" i="3" s="1"/>
  <c r="P6" i="3" s="1"/>
  <c r="J7" i="3" s="1"/>
  <c r="K7" i="3" s="1"/>
  <c r="L7" i="3" s="1"/>
  <c r="M7" i="3" s="1"/>
  <c r="N7" i="3" s="1"/>
  <c r="O7" i="3" s="1"/>
  <c r="P7" i="3" s="1"/>
  <c r="H5" i="3"/>
  <c r="H13" i="3"/>
  <c r="J16" i="3" l="1"/>
  <c r="J8" i="3"/>
  <c r="K8" i="3" s="1"/>
  <c r="B14" i="3"/>
  <c r="C14" i="3" s="1"/>
  <c r="D14" i="3" s="1"/>
  <c r="E14" i="3" s="1"/>
  <c r="F14" i="3" s="1"/>
  <c r="G14" i="3" s="1"/>
  <c r="H14" i="3" s="1"/>
  <c r="B15" i="3" s="1"/>
  <c r="C15" i="3" s="1"/>
  <c r="D15" i="3" s="1"/>
  <c r="E15" i="3" s="1"/>
  <c r="F15" i="3" s="1"/>
  <c r="G15" i="3" s="1"/>
  <c r="H15" i="3" s="1"/>
  <c r="B6" i="3"/>
  <c r="C6" i="3" s="1"/>
  <c r="D6" i="3" s="1"/>
  <c r="E6" i="3" s="1"/>
  <c r="F6" i="3" s="1"/>
  <c r="G6" i="3" s="1"/>
  <c r="H6" i="3" s="1"/>
  <c r="B7" i="3" s="1"/>
  <c r="C7" i="3" s="1"/>
  <c r="D7" i="3" s="1"/>
  <c r="E7" i="3" s="1"/>
  <c r="F7" i="3" s="1"/>
  <c r="G7" i="3" s="1"/>
  <c r="H7" i="3" s="1"/>
  <c r="B8" i="3" s="1"/>
  <c r="C8" i="3" s="1"/>
  <c r="D8" i="3" s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K16" i="3" l="1"/>
  <c r="B16" i="3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L8" i="3"/>
  <c r="L16" i="3" l="1"/>
  <c r="M16" i="3" s="1"/>
  <c r="N16" i="3" s="1"/>
  <c r="O16" i="3" s="1"/>
  <c r="P16" i="3" s="1"/>
  <c r="M8" i="3"/>
  <c r="J17" i="3" l="1"/>
  <c r="N8" i="3"/>
  <c r="O8" i="3" s="1"/>
  <c r="K17" i="3" l="1"/>
  <c r="L17" i="3" s="1"/>
  <c r="M17" i="3" s="1"/>
  <c r="N17" i="3" s="1"/>
  <c r="O17" i="3" s="1"/>
  <c r="P17" i="3" s="1"/>
  <c r="P8" i="3" l="1"/>
  <c r="J9" i="3" l="1"/>
  <c r="K9" i="3" l="1"/>
  <c r="L9" i="3" l="1"/>
  <c r="M9" i="3" l="1"/>
  <c r="N9" i="3" l="1"/>
  <c r="O9" i="3" l="1"/>
  <c r="P9" i="3" s="1"/>
</calcChain>
</file>

<file path=xl/sharedStrings.xml><?xml version="1.0" encoding="utf-8"?>
<sst xmlns="http://schemas.openxmlformats.org/spreadsheetml/2006/main" count="123" uniqueCount="47">
  <si>
    <t>수업 목록</t>
  </si>
  <si>
    <t>강의 ID</t>
  </si>
  <si>
    <t>CS 120</t>
  </si>
  <si>
    <t>WR 121</t>
  </si>
  <si>
    <t>SP 111</t>
  </si>
  <si>
    <t>PSY 101</t>
  </si>
  <si>
    <t>이름</t>
  </si>
  <si>
    <t>컴퓨터 응용 프로그램 입문</t>
  </si>
  <si>
    <t>컴퍼지션 작성</t>
  </si>
  <si>
    <t>발표</t>
  </si>
  <si>
    <t>기본 심리학</t>
  </si>
  <si>
    <t>강사</t>
  </si>
  <si>
    <t>강사 1</t>
  </si>
  <si>
    <t>강사 2</t>
  </si>
  <si>
    <t>강사 3</t>
  </si>
  <si>
    <t>강사 4</t>
  </si>
  <si>
    <t>요일</t>
  </si>
  <si>
    <t>월요일</t>
  </si>
  <si>
    <t>수요일</t>
  </si>
  <si>
    <t>화요일</t>
  </si>
  <si>
    <t>목요일</t>
  </si>
  <si>
    <t>금요일</t>
  </si>
  <si>
    <t>연도</t>
  </si>
  <si>
    <t>학기</t>
  </si>
  <si>
    <t>봄</t>
  </si>
  <si>
    <t>시작 시간</t>
  </si>
  <si>
    <t>종료 시간</t>
  </si>
  <si>
    <t>기간</t>
  </si>
  <si>
    <t>마감일</t>
  </si>
  <si>
    <t>항목 설명</t>
  </si>
  <si>
    <t>퀴즈 #1</t>
  </si>
  <si>
    <t>과제 #2</t>
  </si>
  <si>
    <t>과제 #3</t>
  </si>
  <si>
    <t>프레젠테이션 #1</t>
  </si>
  <si>
    <t>과제물</t>
  </si>
  <si>
    <t>기한</t>
  </si>
  <si>
    <t>주간 일정</t>
  </si>
  <si>
    <t>학기 일정</t>
  </si>
  <si>
    <t>일</t>
  </si>
  <si>
    <t>월</t>
  </si>
  <si>
    <t>화</t>
  </si>
  <si>
    <t>수</t>
  </si>
  <si>
    <t>목</t>
  </si>
  <si>
    <t>금</t>
  </si>
  <si>
    <t>토</t>
  </si>
  <si>
    <t>시작 날짜</t>
  </si>
  <si>
    <t>종료 날짜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</si>
</sst>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h:mm;@"/>
    <numFmt numFmtId="181" formatCode="[$-409]h:mm\ AM/PM;@"/>
    <numFmt numFmtId="186" formatCode="0_ "/>
  </numFmts>
  <fonts count="25">
    <font>
      <sz val="11"/>
      <color theme="1"/>
      <name val="Malgun Gothic"/>
      <family val="2"/>
    </font>
    <font>
      <sz val="8"/>
      <name val="Trebuchet MS"/>
      <family val="3"/>
      <charset val="129"/>
      <scheme val="minor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2"/>
      <color theme="3"/>
      <name val="Malgun Gothic"/>
      <family val="2"/>
    </font>
    <font>
      <b/>
      <sz val="11"/>
      <color theme="4"/>
      <name val="Malgun Gothic"/>
      <family val="2"/>
    </font>
    <font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28"/>
      <color theme="4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11"/>
      <color theme="1"/>
      <name val="Malgun Gothic"/>
      <family val="3"/>
      <charset val="129"/>
    </font>
    <font>
      <b/>
      <sz val="11"/>
      <color theme="0"/>
      <name val="Malgun Gothic"/>
      <family val="3"/>
      <charset val="129"/>
    </font>
    <font>
      <sz val="11"/>
      <color theme="3"/>
      <name val="Malgun Gothic"/>
      <family val="3"/>
      <charset val="129"/>
    </font>
    <font>
      <b/>
      <sz val="12"/>
      <color theme="3"/>
      <name val="Malgun Gothic"/>
      <family val="3"/>
      <charset val="129"/>
    </font>
    <font>
      <sz val="11"/>
      <color theme="0"/>
      <name val="Malgun Gothic"/>
      <family val="3"/>
      <charset val="129"/>
    </font>
    <font>
      <b/>
      <sz val="11"/>
      <color theme="4"/>
      <name val="Malgun Gothic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 wrapText="1"/>
    </xf>
    <xf numFmtId="0" fontId="16" fillId="0" borderId="0" applyNumberFormat="0" applyFill="0" applyBorder="0" applyProtection="0"/>
    <xf numFmtId="0" fontId="6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11" fillId="0" borderId="0" applyNumberFormat="0" applyFill="0" applyBorder="0" applyAlignment="0" applyProtection="0"/>
    <xf numFmtId="179" fontId="2" fillId="0" borderId="0" applyFill="0" applyBorder="0" applyAlignment="0" applyProtection="0"/>
    <xf numFmtId="177" fontId="2" fillId="0" borderId="0" applyFill="0" applyBorder="0" applyAlignment="0" applyProtection="0"/>
    <xf numFmtId="178" fontId="2" fillId="0" borderId="0" applyFill="0" applyBorder="0" applyAlignment="0" applyProtection="0"/>
    <xf numFmtId="176" fontId="2" fillId="0" borderId="0" applyFill="0" applyBorder="0" applyAlignment="0" applyProtection="0"/>
    <xf numFmtId="9" fontId="2" fillId="0" borderId="0" applyFill="0" applyBorder="0" applyAlignment="0" applyProtection="0"/>
    <xf numFmtId="0" fontId="2" fillId="4" borderId="13" applyNumberFormat="0" applyAlignment="0" applyProtection="0"/>
    <xf numFmtId="14" fontId="2" fillId="0" borderId="0" applyFill="0" applyBorder="0">
      <alignment horizontal="left" vertical="center"/>
    </xf>
    <xf numFmtId="181" fontId="2" fillId="0" borderId="0" applyFont="0" applyFill="0" applyBorder="0">
      <alignment horizontal="right" vertical="center" wrapText="1" indent="1"/>
    </xf>
    <xf numFmtId="0" fontId="8" fillId="5" borderId="0" applyNumberFormat="0" applyBorder="0" applyAlignment="0" applyProtection="0"/>
    <xf numFmtId="0" fontId="4" fillId="6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19" applyNumberFormat="0" applyAlignment="0" applyProtection="0"/>
    <xf numFmtId="0" fontId="15" fillId="9" borderId="20" applyNumberFormat="0" applyAlignment="0" applyProtection="0"/>
    <xf numFmtId="0" fontId="5" fillId="9" borderId="19" applyNumberFormat="0" applyAlignment="0" applyProtection="0"/>
    <xf numFmtId="0" fontId="13" fillId="0" borderId="21" applyNumberFormat="0" applyFill="0" applyAlignment="0" applyProtection="0"/>
    <xf numFmtId="0" fontId="6" fillId="10" borderId="22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41">
    <xf numFmtId="0" fontId="0" fillId="0" borderId="0" xfId="0">
      <alignment vertical="center" wrapText="1"/>
    </xf>
    <xf numFmtId="0" fontId="0" fillId="0" borderId="0" xfId="0" applyFont="1">
      <alignment vertical="center" wrapText="1"/>
    </xf>
    <xf numFmtId="0" fontId="16" fillId="0" borderId="0" xfId="1" applyFont="1"/>
    <xf numFmtId="0" fontId="19" fillId="0" borderId="0" xfId="0" applyFont="1">
      <alignment vertical="center" wrapText="1"/>
    </xf>
    <xf numFmtId="0" fontId="20" fillId="2" borderId="0" xfId="2" applyFont="1" applyBorder="1" applyAlignment="1">
      <alignment vertical="center"/>
    </xf>
    <xf numFmtId="0" fontId="20" fillId="2" borderId="0" xfId="2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>
      <alignment vertical="center" wrapText="1"/>
    </xf>
    <xf numFmtId="0" fontId="19" fillId="0" borderId="0" xfId="0" applyFont="1" applyAlignment="1">
      <alignment horizontal="left" vertical="center"/>
    </xf>
    <xf numFmtId="180" fontId="19" fillId="0" borderId="0" xfId="0" applyNumberFormat="1" applyFont="1" applyAlignment="1">
      <alignment horizontal="left" vertical="center"/>
    </xf>
    <xf numFmtId="180" fontId="19" fillId="0" borderId="0" xfId="0" applyNumberFormat="1" applyFont="1" applyBorder="1" applyAlignment="1">
      <alignment horizontal="left" vertical="center"/>
    </xf>
    <xf numFmtId="14" fontId="19" fillId="0" borderId="0" xfId="12" applyFont="1" applyBorder="1">
      <alignment horizontal="left" vertical="center"/>
    </xf>
    <xf numFmtId="0" fontId="19" fillId="0" borderId="0" xfId="0" pivotButton="1" applyFont="1">
      <alignment vertical="center" wrapText="1"/>
    </xf>
    <xf numFmtId="180" fontId="19" fillId="0" borderId="0" xfId="0" applyNumberFormat="1" applyFont="1">
      <alignment vertical="center" wrapText="1"/>
    </xf>
    <xf numFmtId="0" fontId="19" fillId="0" borderId="0" xfId="0" applyNumberFormat="1" applyFont="1">
      <alignment vertical="center" wrapText="1"/>
    </xf>
    <xf numFmtId="0" fontId="16" fillId="0" borderId="0" xfId="1" applyFont="1" applyAlignment="1">
      <alignment horizontal="left"/>
    </xf>
    <xf numFmtId="0" fontId="22" fillId="0" borderId="16" xfId="3" applyFont="1" applyBorder="1" applyAlignment="1">
      <alignment vertical="center"/>
    </xf>
    <xf numFmtId="0" fontId="23" fillId="0" borderId="0" xfId="0" applyFont="1">
      <alignment vertical="center" wrapText="1"/>
    </xf>
    <xf numFmtId="0" fontId="19" fillId="0" borderId="0" xfId="0" applyFont="1" applyBorder="1">
      <alignment vertical="center" wrapText="1"/>
    </xf>
    <xf numFmtId="0" fontId="23" fillId="0" borderId="0" xfId="0" applyFont="1" applyAlignment="1">
      <alignment vertical="center" wrapText="1"/>
    </xf>
    <xf numFmtId="0" fontId="20" fillId="2" borderId="1" xfId="2" applyFont="1" applyBorder="1" applyAlignment="1">
      <alignment horizontal="center" vertical="center"/>
    </xf>
    <xf numFmtId="0" fontId="20" fillId="2" borderId="2" xfId="2" applyFont="1" applyBorder="1" applyAlignment="1">
      <alignment horizontal="center" vertical="center"/>
    </xf>
    <xf numFmtId="0" fontId="20" fillId="2" borderId="3" xfId="2" applyFont="1" applyBorder="1" applyAlignment="1">
      <alignment horizontal="center" vertical="center"/>
    </xf>
    <xf numFmtId="0" fontId="24" fillId="0" borderId="14" xfId="4" applyFont="1" applyAlignment="1">
      <alignment vertical="center"/>
    </xf>
    <xf numFmtId="0" fontId="21" fillId="0" borderId="0" xfId="5" applyFont="1" applyBorder="1" applyAlignment="1">
      <alignment horizontal="left" vertical="center"/>
    </xf>
    <xf numFmtId="14" fontId="21" fillId="0" borderId="0" xfId="5" applyNumberFormat="1" applyFont="1" applyBorder="1" applyAlignment="1">
      <alignment horizontal="left" vertical="center"/>
    </xf>
    <xf numFmtId="0" fontId="22" fillId="0" borderId="15" xfId="3" applyFont="1" applyBorder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Border="1">
      <alignment vertical="center" wrapText="1"/>
    </xf>
    <xf numFmtId="0" fontId="19" fillId="0" borderId="17" xfId="0" applyFont="1" applyBorder="1">
      <alignment vertical="center" wrapText="1"/>
    </xf>
    <xf numFmtId="1" fontId="21" fillId="3" borderId="0" xfId="0" applyNumberFormat="1" applyFont="1" applyFill="1" applyBorder="1" applyAlignment="1">
      <alignment horizontal="center" vertical="center"/>
    </xf>
    <xf numFmtId="186" fontId="21" fillId="3" borderId="5" xfId="0" applyNumberFormat="1" applyFont="1" applyFill="1" applyBorder="1" applyAlignment="1">
      <alignment horizontal="center" vertical="center"/>
    </xf>
    <xf numFmtId="186" fontId="21" fillId="3" borderId="6" xfId="0" applyNumberFormat="1" applyFont="1" applyFill="1" applyBorder="1" applyAlignment="1">
      <alignment horizontal="center" vertical="center"/>
    </xf>
    <xf numFmtId="186" fontId="21" fillId="3" borderId="7" xfId="0" applyNumberFormat="1" applyFont="1" applyFill="1" applyBorder="1" applyAlignment="1">
      <alignment horizontal="center" vertical="center"/>
    </xf>
    <xf numFmtId="186" fontId="21" fillId="3" borderId="8" xfId="0" applyNumberFormat="1" applyFont="1" applyFill="1" applyBorder="1" applyAlignment="1">
      <alignment horizontal="center" vertical="center"/>
    </xf>
    <xf numFmtId="186" fontId="21" fillId="3" borderId="4" xfId="0" applyNumberFormat="1" applyFont="1" applyFill="1" applyBorder="1" applyAlignment="1">
      <alignment horizontal="center" vertical="center"/>
    </xf>
    <xf numFmtId="186" fontId="21" fillId="3" borderId="9" xfId="0" applyNumberFormat="1" applyFont="1" applyFill="1" applyBorder="1" applyAlignment="1">
      <alignment horizontal="center" vertical="center"/>
    </xf>
    <xf numFmtId="186" fontId="21" fillId="3" borderId="10" xfId="0" applyNumberFormat="1" applyFont="1" applyFill="1" applyBorder="1" applyAlignment="1">
      <alignment horizontal="center" vertical="center"/>
    </xf>
    <xf numFmtId="186" fontId="21" fillId="3" borderId="11" xfId="0" applyNumberFormat="1" applyFont="1" applyFill="1" applyBorder="1" applyAlignment="1">
      <alignment horizontal="center" vertical="center"/>
    </xf>
    <xf numFmtId="186" fontId="21" fillId="3" borderId="12" xfId="0" applyNumberFormat="1" applyFont="1" applyFill="1" applyBorder="1" applyAlignment="1">
      <alignment horizontal="center" vertical="center"/>
    </xf>
    <xf numFmtId="186" fontId="21" fillId="3" borderId="18" xfId="0" applyNumberFormat="1" applyFont="1" applyFill="1" applyBorder="1" applyAlignment="1">
      <alignment horizontal="center" vertical="center"/>
    </xf>
  </cellXfs>
  <cellStyles count="49">
    <cellStyle name="20% - 강조색1" xfId="26" builtinId="30" customBuiltin="1"/>
    <cellStyle name="20% - 강조색2" xfId="30" builtinId="34" customBuiltin="1"/>
    <cellStyle name="20% - 강조색3" xfId="34" builtinId="38" customBuiltin="1"/>
    <cellStyle name="20% - 강조색4" xfId="38" builtinId="42" customBuiltin="1"/>
    <cellStyle name="20% - 강조색5" xfId="42" builtinId="46" customBuiltin="1"/>
    <cellStyle name="20% - 강조색6" xfId="46" builtinId="50" customBuiltin="1"/>
    <cellStyle name="40% - 강조색1" xfId="27" builtinId="31" customBuiltin="1"/>
    <cellStyle name="40% - 강조색2" xfId="31" builtinId="35" customBuiltin="1"/>
    <cellStyle name="40% - 강조색3" xfId="35" builtinId="39" customBuiltin="1"/>
    <cellStyle name="40% - 강조색4" xfId="39" builtinId="43" customBuiltin="1"/>
    <cellStyle name="40% - 강조색5" xfId="43" builtinId="47" customBuiltin="1"/>
    <cellStyle name="40% - 강조색6" xfId="47" builtinId="51" customBuiltin="1"/>
    <cellStyle name="60% - 강조색1" xfId="28" builtinId="32" customBuiltin="1"/>
    <cellStyle name="60% - 강조색2" xfId="32" builtinId="36" customBuiltin="1"/>
    <cellStyle name="60% - 강조색3" xfId="36" builtinId="40" customBuiltin="1"/>
    <cellStyle name="60% - 강조색4" xfId="40" builtinId="44" customBuiltin="1"/>
    <cellStyle name="60% - 강조색5" xfId="44" builtinId="48" customBuiltin="1"/>
    <cellStyle name="60% - 강조색6" xfId="48" builtinId="52" customBuiltin="1"/>
    <cellStyle name="강조색1" xfId="25" builtinId="29" customBuiltin="1"/>
    <cellStyle name="강조색2" xfId="29" builtinId="33" customBuiltin="1"/>
    <cellStyle name="강조색3" xfId="33" builtinId="37" customBuiltin="1"/>
    <cellStyle name="강조색4" xfId="37" builtinId="41" customBuiltin="1"/>
    <cellStyle name="강조색5" xfId="41" builtinId="45" customBuiltin="1"/>
    <cellStyle name="강조색6" xfId="45" builtinId="49" customBuiltin="1"/>
    <cellStyle name="경고문" xfId="22" builtinId="11" customBuiltin="1"/>
    <cellStyle name="계산" xfId="19" builtinId="22" customBuiltin="1"/>
    <cellStyle name="나쁨" xfId="15" builtinId="27" customBuiltin="1"/>
    <cellStyle name="날짜" xfId="12" xr:uid="{00000000-0005-0000-0000-000004000000}"/>
    <cellStyle name="메모" xfId="11" builtinId="10" customBuiltin="1"/>
    <cellStyle name="백분율" xfId="10" builtinId="5" customBuiltin="1"/>
    <cellStyle name="보통" xfId="16" builtinId="28" customBuiltin="1"/>
    <cellStyle name="설명 텍스트" xfId="23" builtinId="53" customBuiltin="1"/>
    <cellStyle name="셀 확인" xfId="21" builtinId="23" customBuiltin="1"/>
    <cellStyle name="쉼표" xfId="6" builtinId="3" customBuiltin="1"/>
    <cellStyle name="쉼표 [0]" xfId="7" builtinId="6" customBuiltin="1"/>
    <cellStyle name="시간" xfId="13" xr:uid="{00000000-0005-0000-0000-00000C000000}"/>
    <cellStyle name="연결된 셀" xfId="20" builtinId="24" customBuiltin="1"/>
    <cellStyle name="요약" xfId="24" builtinId="25" customBuiltin="1"/>
    <cellStyle name="입력" xfId="17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14" builtinId="26" customBuiltin="1"/>
    <cellStyle name="출력" xfId="18" builtinId="21" customBuiltin="1"/>
    <cellStyle name="통화" xfId="8" builtinId="4" customBuiltin="1"/>
    <cellStyle name="통화 [0]" xfId="9" builtinId="7" customBuiltin="1"/>
    <cellStyle name="표준" xfId="0" builtinId="0" customBuiltin="1"/>
  </cellStyles>
  <dxfs count="80"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alignment horizontal="right" indent="1"/>
    </dxf>
    <dxf>
      <alignment horizontal="right" indent="1"/>
    </dxf>
    <dxf>
      <alignment horizontal="right" indent="1"/>
    </dxf>
    <dxf>
      <alignment horizontal="right" indent="1"/>
    </dxf>
    <dxf>
      <numFmt numFmtId="183" formatCode="m/d/yyyy"/>
    </dxf>
    <dxf>
      <numFmt numFmtId="183" formatCode="m/d/yyyy"/>
    </dxf>
    <dxf>
      <numFmt numFmtId="183" formatCode="m/d/yyyy"/>
    </dxf>
    <dxf>
      <numFmt numFmtId="183" formatCode="m/d/yyyy"/>
    </dxf>
    <dxf>
      <numFmt numFmtId="183" formatCode="m/d/yyyy"/>
    </dxf>
    <dxf>
      <numFmt numFmtId="183" formatCode="m/d/yyyy"/>
    </dxf>
    <dxf>
      <numFmt numFmtId="183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80" formatCode="h:mm;@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80" formatCode="h:mm;@"/>
      <alignment horizontal="lef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80" formatCode="h:mm;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182" formatCode="m&quot;/&quot;d;@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alignment horizontal="right" indent="1"/>
    </dxf>
    <dxf>
      <alignment horizontal="right" indent="1"/>
    </dxf>
    <dxf>
      <alignment horizontal="right" indent="1"/>
    </dxf>
    <dxf>
      <alignment horizontal="right" indent="1"/>
    </dxf>
    <dxf>
      <numFmt numFmtId="183" formatCode="m/d/yyyy"/>
    </dxf>
    <dxf>
      <numFmt numFmtId="183" formatCode="m/d/yyyy"/>
    </dxf>
    <dxf>
      <numFmt numFmtId="183" formatCode="m/d/yyyy"/>
    </dxf>
    <dxf>
      <numFmt numFmtId="183" formatCode="m/d/yyyy"/>
    </dxf>
    <dxf>
      <numFmt numFmtId="183" formatCode="m/d/yyyy"/>
    </dxf>
    <dxf>
      <numFmt numFmtId="183" formatCode="m/d/yyyy"/>
    </dxf>
    <dxf>
      <numFmt numFmtId="183" formatCode="m/d/yyyy"/>
    </dxf>
    <dxf>
      <font>
        <b/>
        <i val="0"/>
        <color theme="0"/>
      </font>
      <fill>
        <patternFill patternType="solid">
          <fgColor auto="1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3" tint="-0.24994659260841701"/>
      </font>
      <fill>
        <patternFill patternType="solid"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medium">
          <color theme="4"/>
        </bottom>
        <vertical style="thin">
          <color theme="0"/>
        </vertical>
        <horizontal style="thin">
          <color theme="0" tint="-4.9989318521683403E-2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6795556505021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</dxfs>
  <tableStyles count="3" defaultPivotStyle="PivotStyleLight16">
    <tableStyle name="PivotStyleLight2 2" table="0" count="5" xr9:uid="{00000000-0011-0000-FFFF-FFFF00000000}">
      <tableStyleElement type="wholeTable" dxfId="79"/>
      <tableStyleElement type="headerRow" dxfId="78"/>
      <tableStyleElement type="totalRow" dxfId="77"/>
      <tableStyleElement type="firstRowSubheading" dxfId="76"/>
      <tableStyleElement type="thirdRowSubheading" dxfId="75"/>
    </tableStyle>
    <tableStyle name="한 눈에 학기 보기" pivot="0" count="3" xr9:uid="{00000000-0011-0000-FFFF-FFFF01000000}">
      <tableStyleElement type="wholeTable" dxfId="74"/>
      <tableStyleElement type="headerRow" dxfId="73"/>
      <tableStyleElement type="firstRowStripe" dxfId="72"/>
    </tableStyle>
    <tableStyle name="한 눈에 학기 보기 피벗테이블 2" table="0" count="2" xr9:uid="{00000000-0011-0000-FFFF-FFFF02000000}">
      <tableStyleElement type="wholeTable" dxfId="71"/>
      <tableStyleElement type="headerRow" dxfId="7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2</xdr:row>
      <xdr:rowOff>66675</xdr:rowOff>
    </xdr:from>
    <xdr:to>
      <xdr:col>11</xdr:col>
      <xdr:colOff>2381250</xdr:colOff>
      <xdr:row>7</xdr:row>
      <xdr:rowOff>304800</xdr:rowOff>
    </xdr:to>
    <xdr:sp macro="" textlink="">
      <xdr:nvSpPr>
        <xdr:cNvPr id="2" name="직사각형 1" descr="CLASS LIST TIP: &#10;Enter your individual classes in this table. Class duration is automatically upd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91925" y="10858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ko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수업 목록 팁: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  <a:latin typeface="Malgun Gothic" panose="020B0503020000020004" pitchFamily="50" charset="-127"/>
            <a:ea typeface="Malgun Gothic" panose="020B0503020000020004" pitchFamily="50" charset="-127"/>
          </a:endParaRPr>
        </a:p>
        <a:p>
          <a:pPr algn="l" rtl="0"/>
          <a:r>
            <a:rPr lang="ko" sz="1100" b="0" i="1">
              <a:ln>
                <a:noFill/>
              </a:ln>
              <a:solidFill>
                <a:schemeClr val="tx1"/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이 표에 개별 수업을 입력합니다. 수업 기간은 자동으로 업데이트됩니다.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</xdr:row>
      <xdr:rowOff>76200</xdr:rowOff>
    </xdr:from>
    <xdr:to>
      <xdr:col>8</xdr:col>
      <xdr:colOff>2381250</xdr:colOff>
      <xdr:row>7</xdr:row>
      <xdr:rowOff>314325</xdr:rowOff>
    </xdr:to>
    <xdr:sp macro="" textlink="">
      <xdr:nvSpPr>
        <xdr:cNvPr id="2" name="직사각형 1" descr="WORK DATA ENTRY TIP: &#10;Select a Course ID and the Course Name is populated automatically. &#10;&#10;After you update the Class List sheet, just  Refresh the Weekly Schedule to see those changes&#10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10725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ko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작업 데이터 입력 팁: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  <a:latin typeface="Malgun Gothic" panose="020B0503020000020004" pitchFamily="50" charset="-127"/>
            <a:ea typeface="Malgun Gothic" panose="020B0503020000020004" pitchFamily="50" charset="-127"/>
          </a:endParaRPr>
        </a:p>
        <a:p>
          <a:pPr algn="l" rtl="0"/>
          <a:r>
            <a:rPr lang="ko" sz="1100" b="0" i="1">
              <a:ln>
                <a:noFill/>
              </a:ln>
              <a:solidFill>
                <a:schemeClr val="tx1"/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강의 ID를 선택하세요.</a:t>
          </a:r>
          <a:r>
            <a:rPr lang="ko" sz="1100" b="0" i="1" baseline="0">
              <a:ln>
                <a:noFill/>
              </a:ln>
              <a:solidFill>
                <a:schemeClr val="tx1"/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 </a:t>
          </a:r>
          <a:r>
            <a:rPr lang="ko" sz="1100" b="0" i="1">
              <a:ln>
                <a:noFill/>
              </a:ln>
              <a:solidFill>
                <a:schemeClr val="tx1"/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강의 이름은 자동으로 채워집니다. 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  <a:latin typeface="Malgun Gothic" panose="020B0503020000020004" pitchFamily="50" charset="-127"/>
            <a:ea typeface="Malgun Gothic" panose="020B0503020000020004" pitchFamily="50" charset="-127"/>
          </a:endParaRPr>
        </a:p>
        <a:p>
          <a:pPr algn="l" rtl="0"/>
          <a:r>
            <a:rPr lang="ko" sz="1100" b="0" i="1">
              <a:ln>
                <a:noFill/>
              </a:ln>
              <a:solidFill>
                <a:schemeClr val="tx1"/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수업 목록 시트를 업데이트한 후 주간 일정을 새로 고쳐 변경 내용을 확인합니다.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2</xdr:row>
      <xdr:rowOff>76200</xdr:rowOff>
    </xdr:from>
    <xdr:to>
      <xdr:col>5</xdr:col>
      <xdr:colOff>2381250</xdr:colOff>
      <xdr:row>7</xdr:row>
      <xdr:rowOff>314325</xdr:rowOff>
    </xdr:to>
    <xdr:sp macro="" textlink="">
      <xdr:nvSpPr>
        <xdr:cNvPr id="2" name="직사각형 1" descr="WEEKLY SCHEDULE TIP: &#10;&#10;To update your weekly schedule, Refresh the schedul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219700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ko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주간 일정 팁: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  <a:latin typeface="Malgun Gothic" panose="020B0503020000020004" pitchFamily="50" charset="-127"/>
            <a:ea typeface="Malgun Gothic" panose="020B0503020000020004" pitchFamily="50" charset="-127"/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  <a:latin typeface="Malgun Gothic" panose="020B0503020000020004" pitchFamily="50" charset="-127"/>
            <a:ea typeface="Malgun Gothic" panose="020B0503020000020004" pitchFamily="50" charset="-127"/>
          </a:endParaRPr>
        </a:p>
        <a:p>
          <a:pPr algn="l" rtl="0"/>
          <a:r>
            <a:rPr lang="ko" sz="1100" b="0" i="1">
              <a:ln>
                <a:noFill/>
              </a:ln>
              <a:solidFill>
                <a:schemeClr val="tx1"/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주간 일정을 업데이트하려면 일정을 새로 고칩니다.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</xdr:colOff>
      <xdr:row>3</xdr:row>
      <xdr:rowOff>47625</xdr:rowOff>
    </xdr:from>
    <xdr:to>
      <xdr:col>18</xdr:col>
      <xdr:colOff>2381250</xdr:colOff>
      <xdr:row>8</xdr:row>
      <xdr:rowOff>333375</xdr:rowOff>
    </xdr:to>
    <xdr:sp macro="" textlink="">
      <xdr:nvSpPr>
        <xdr:cNvPr id="2" name="직사각형 1" descr="SEMESTER CALENDAR TIP:&#10;&#10;Enter the Year, Start Date, and End Date to view a four month schedule.&#10;&#10;Days that have deadlines display in red, RGB: R=222, G=56, B=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001250" y="14287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ko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학기 일정 팁:</a:t>
          </a:r>
          <a:endParaRPr lang="en-US" sz="1100" b="1" i="1">
            <a:ln>
              <a:noFill/>
            </a:ln>
            <a:solidFill>
              <a:schemeClr val="accent2"/>
            </a:solidFill>
            <a:latin typeface="Malgun Gothic" panose="020B0503020000020004" pitchFamily="34" charset="-127"/>
            <a:ea typeface="Malgun Gothic" panose="020B0503020000020004" pitchFamily="34" charset="-127"/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  <a:latin typeface="Malgun Gothic" panose="020B0503020000020004" pitchFamily="34" charset="-127"/>
            <a:ea typeface="Malgun Gothic" panose="020B0503020000020004" pitchFamily="34" charset="-127"/>
          </a:endParaRPr>
        </a:p>
        <a:p>
          <a:pPr algn="l" rtl="0"/>
          <a:r>
            <a:rPr lang="ko" sz="1100" b="0" i="1">
              <a:ln>
                <a:noFill/>
              </a:ln>
              <a:solidFill>
                <a:schemeClr val="tx1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4개월 일정을 보려면 연도, 시작 날짜 및 종료 날짜를 입력합니다.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  <a:latin typeface="Malgun Gothic" panose="020B0503020000020004" pitchFamily="34" charset="-127"/>
            <a:ea typeface="Malgun Gothic" panose="020B0503020000020004" pitchFamily="34" charset="-127"/>
          </a:endParaRPr>
        </a:p>
        <a:p>
          <a:pPr algn="l" rtl="0"/>
          <a:r>
            <a:rPr lang="ko" sz="1100" b="0" i="1">
              <a:ln>
                <a:noFill/>
              </a:ln>
              <a:solidFill>
                <a:schemeClr val="tx1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마감일이 있는 날짜는 빨간색으로 표시됩니다.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12.568657986114" createdVersion="5" refreshedVersion="6" minRefreshableVersion="3" recordCount="7" xr:uid="{00000000-000A-0000-FFFF-FFFF00000000}">
  <cacheSource type="worksheet">
    <worksheetSource name="ClassListTable"/>
  </cacheSource>
  <cacheFields count="9">
    <cacheField name="강의 ID" numFmtId="0">
      <sharedItems/>
    </cacheField>
    <cacheField name="이름" numFmtId="0">
      <sharedItems count="4">
        <s v="컴퓨터 응용 프로그램 입문"/>
        <s v="컴퍼지션 작성"/>
        <s v="발표"/>
        <s v="기본 심리학"/>
      </sharedItems>
    </cacheField>
    <cacheField name="강사" numFmtId="0">
      <sharedItems/>
    </cacheField>
    <cacheField name="요일" numFmtId="0">
      <sharedItems count="5">
        <s v="월요일"/>
        <s v="수요일"/>
        <s v="화요일"/>
        <s v="목요일"/>
        <s v="금요일"/>
      </sharedItems>
    </cacheField>
    <cacheField name="연도" numFmtId="0">
      <sharedItems containsSemiMixedTypes="0" containsString="0" containsNumber="1" containsInteger="1" minValue="2019" maxValue="2019"/>
    </cacheField>
    <cacheField name="학기" numFmtId="0">
      <sharedItems/>
    </cacheField>
    <cacheField name="시작 시간" numFmtId="180">
      <sharedItems containsSemiMixedTypes="0" containsNonDate="0" containsDate="1" containsString="0" minDate="1899-12-30T10:00:00" maxDate="1899-12-30T14:00:00" count="3">
        <d v="1899-12-30T14:00:00"/>
        <d v="1899-12-30T10:00:00"/>
        <d v="1899-12-30T11:00:00"/>
      </sharedItems>
    </cacheField>
    <cacheField name="종료 시간" numFmtId="180">
      <sharedItems containsSemiMixedTypes="0" containsNonDate="0" containsDate="1" containsString="0" minDate="1899-12-30T11:00:00" maxDate="1899-12-30T15:30:00"/>
    </cacheField>
    <cacheField name="기간" numFmtId="180">
      <sharedItems containsSemiMixedTypes="0" containsNonDate="0" containsDate="1" containsString="0" minDate="1899-12-30T01:00:00" maxDate="1899-12-30T01:3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CS 120"/>
    <x v="0"/>
    <s v="강사 1"/>
    <x v="0"/>
    <n v="2019"/>
    <s v="봄"/>
    <x v="0"/>
    <d v="1899-12-30T15:30:00"/>
    <d v="1899-12-30T01:30:00"/>
  </r>
  <r>
    <s v="CS 120"/>
    <x v="0"/>
    <s v="강사 1"/>
    <x v="1"/>
    <n v="2019"/>
    <s v="봄"/>
    <x v="0"/>
    <d v="1899-12-30T15:30:00"/>
    <d v="1899-12-30T01:30:00"/>
  </r>
  <r>
    <s v="WR 121"/>
    <x v="1"/>
    <s v="강사 2"/>
    <x v="2"/>
    <n v="2019"/>
    <s v="봄"/>
    <x v="1"/>
    <d v="1899-12-30T11:30:00"/>
    <d v="1899-12-30T01:30:00"/>
  </r>
  <r>
    <s v="WR 121"/>
    <x v="1"/>
    <s v="강사 2"/>
    <x v="3"/>
    <n v="2019"/>
    <s v="봄"/>
    <x v="1"/>
    <d v="1899-12-30T11:30:00"/>
    <d v="1899-12-30T01:30:00"/>
  </r>
  <r>
    <s v="SP 111"/>
    <x v="2"/>
    <s v="강사 3"/>
    <x v="0"/>
    <n v="2019"/>
    <s v="봄"/>
    <x v="2"/>
    <d v="1899-12-30T12:00:00"/>
    <d v="1899-12-30T01:00:00"/>
  </r>
  <r>
    <s v="SP 111"/>
    <x v="2"/>
    <s v="강사 3"/>
    <x v="1"/>
    <n v="2019"/>
    <s v="봄"/>
    <x v="2"/>
    <d v="1899-12-30T12:00:00"/>
    <d v="1899-12-30T01:00:00"/>
  </r>
  <r>
    <s v="PSY 101"/>
    <x v="3"/>
    <s v="강사 4"/>
    <x v="4"/>
    <n v="2019"/>
    <s v="봄"/>
    <x v="1"/>
    <d v="1899-12-30T11:00:00"/>
    <d v="1899-12-30T01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WeeklyScheduleReport" cacheId="6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createdVersion="5" indent="0" compact="0" compactData="0" multipleFieldFilters="0">
  <location ref="B2:D9" firstHeaderRow="1" firstDataRow="1" firstDataCol="3"/>
  <pivotFields count="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3"/>
        <item x="2"/>
        <item x="1"/>
        <item x="0"/>
      </items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8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8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8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6"/>
    <field x="1"/>
  </rowFields>
  <rowItems count="7">
    <i>
      <x/>
      <x v="1"/>
      <x v="1"/>
    </i>
    <i r="1">
      <x v="2"/>
      <x v="3"/>
    </i>
    <i>
      <x v="1"/>
      <x/>
      <x v="2"/>
    </i>
    <i>
      <x v="2"/>
      <x v="1"/>
      <x v="1"/>
    </i>
    <i r="1">
      <x v="2"/>
      <x v="3"/>
    </i>
    <i>
      <x v="3"/>
      <x/>
      <x v="2"/>
    </i>
    <i>
      <x v="4"/>
      <x/>
      <x/>
    </i>
  </rowItems>
  <colItems count="1">
    <i/>
  </colItems>
  <pivotTableStyleInfo name="한 눈에 학기 보기 피벗테이블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altTextSummary="각 주 날짜별 수업 목록 및 시작 시간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lassListTable" displayName="ClassListTable" ref="B2:J9" headerRowDxfId="52" dataDxfId="50" totalsRowDxfId="51">
  <tableColumns count="9">
    <tableColumn id="1" xr3:uid="{00000000-0010-0000-0000-000001000000}" name="강의 ID" totalsRowLabel="요약" dataDxfId="58" totalsRowDxfId="41"/>
    <tableColumn id="2" xr3:uid="{00000000-0010-0000-0000-000002000000}" name="이름" dataDxfId="57" totalsRowDxfId="42"/>
    <tableColumn id="3" xr3:uid="{00000000-0010-0000-0000-000003000000}" name="강사" dataDxfId="56" totalsRowDxfId="43"/>
    <tableColumn id="4" xr3:uid="{00000000-0010-0000-0000-000004000000}" name="요일" dataDxfId="55" totalsRowDxfId="44"/>
    <tableColumn id="5" xr3:uid="{00000000-0010-0000-0000-000005000000}" name="연도" dataDxfId="54" totalsRowDxfId="45">
      <calculatedColumnFormula>YEAR(TODAY())</calculatedColumnFormula>
    </tableColumn>
    <tableColumn id="6" xr3:uid="{00000000-0010-0000-0000-000006000000}" name="학기" dataDxfId="53" totalsRowDxfId="46"/>
    <tableColumn id="7" xr3:uid="{00000000-0010-0000-0000-000007000000}" name="시작 시간" dataDxfId="40" totalsRowDxfId="47"/>
    <tableColumn id="8" xr3:uid="{00000000-0010-0000-0000-000008000000}" name="종료 시간" dataDxfId="39" totalsRowDxfId="48"/>
    <tableColumn id="9" xr3:uid="{00000000-0010-0000-0000-000009000000}" name="기간" totalsRowFunction="sum" dataDxfId="38" totalsRowDxfId="49">
      <calculatedColumnFormula>IF(AND(ISNUMBER(ClassListTable[[#This Row],[종료 시간]]),ISNUMBER(ClassListTable[[#This Row],[시작 시간]])),ClassListTable[[#This Row],[종료 시간]]-ClassListTable[[#This Row],[시작 시간]],"")</calculatedColumnFormula>
    </tableColumn>
  </tableColumns>
  <tableStyleInfo name="한 눈에 학기 보기" showFirstColumn="0" showLastColumn="0" showRowStripes="1" showColumnStripes="0"/>
  <extLst>
    <ext xmlns:x14="http://schemas.microsoft.com/office/spreadsheetml/2009/9/main" uri="{504A1905-F514-4f6f-8877-14C23A59335A}">
      <x14:table altTextSummary="강의 ID, 강의 이름, 강사 이름, 날짜, 연도, 시작 및 종료 시간을 입력 합니다. 이 테이블에 학기 이름을 선택 합니다. 기간은 자동으로 계산 됩니다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Work" displayName="Work" ref="B2:G9" headerRowDxfId="31" dataDxfId="29" totalsRowDxfId="30">
  <autoFilter ref="B2:G9" xr:uid="{00000000-0009-0000-0100-000002000000}"/>
  <tableColumns count="6">
    <tableColumn id="1" xr3:uid="{00000000-0010-0000-0100-000001000000}" name="강의 ID" totalsRowLabel="요약" dataDxfId="37" totalsRowDxfId="23"/>
    <tableColumn id="6" xr3:uid="{00000000-0010-0000-0100-000006000000}" name="이름" dataDxfId="36" totalsRowDxfId="24">
      <calculatedColumnFormula>IFERROR(VLOOKUP(Work[[#This Row],[강의 ID]],ClassListTable[],2,0),"")</calculatedColumnFormula>
    </tableColumn>
    <tableColumn id="2" xr3:uid="{00000000-0010-0000-0100-000002000000}" name="연도" dataDxfId="35" totalsRowDxfId="25">
      <calculatedColumnFormula>YEAR(TODAY())</calculatedColumnFormula>
    </tableColumn>
    <tableColumn id="3" xr3:uid="{00000000-0010-0000-0100-000003000000}" name="학기" dataDxfId="34" totalsRowDxfId="26"/>
    <tableColumn id="4" xr3:uid="{00000000-0010-0000-0100-000004000000}" name="항목 설명" dataDxfId="33" totalsRowDxfId="27"/>
    <tableColumn id="5" xr3:uid="{00000000-0010-0000-0100-000005000000}" name="기한" totalsRowFunction="count" dataDxfId="32" totalsRowDxfId="28" dataCellStyle="날짜"/>
  </tableColumns>
  <tableStyleInfo name="한 눈에 학기 보기" showFirstColumn="0" showLastColumn="0" showRowStripes="1" showColumnStripes="0"/>
  <extLst>
    <ext xmlns:x14="http://schemas.microsoft.com/office/spreadsheetml/2009/9/main" uri="{504A1905-F514-4f6f-8877-14C23A59335A}">
      <x14:table altTextSummary="강의 ID와 학기 이름을 선택하고, 연도, 항목 설명 및 마감 날짜를 이 테이블에 입력합니다. 이름은 자동으로 업데이트 됩니다."/>
    </ext>
  </extLst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B1:L9"/>
  <sheetViews>
    <sheetView showGridLines="0" tabSelected="1" zoomScaleNormal="100" workbookViewId="0"/>
  </sheetViews>
  <sheetFormatPr defaultRowHeight="30" customHeight="1"/>
  <cols>
    <col min="1" max="1" width="3.125" style="3" customWidth="1"/>
    <col min="2" max="2" width="13.25" style="3" customWidth="1"/>
    <col min="3" max="3" width="35.375" style="3" customWidth="1"/>
    <col min="4" max="4" width="19.5" style="3" customWidth="1"/>
    <col min="5" max="5" width="13.625" style="3" customWidth="1"/>
    <col min="6" max="6" width="9.875" style="3" customWidth="1"/>
    <col min="7" max="7" width="12.375" style="3" customWidth="1"/>
    <col min="8" max="9" width="14.75" style="3" customWidth="1"/>
    <col min="10" max="10" width="11.625" style="3" customWidth="1"/>
    <col min="11" max="11" width="3.5" style="3" customWidth="1"/>
    <col min="12" max="12" width="31.625" style="3" customWidth="1"/>
    <col min="13" max="16384" width="9" style="3"/>
  </cols>
  <sheetData>
    <row r="1" spans="2:12" ht="50.25" customHeight="1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2" ht="30" customHeight="1">
      <c r="B2" s="4" t="s">
        <v>1</v>
      </c>
      <c r="C2" s="4" t="s">
        <v>6</v>
      </c>
      <c r="D2" s="4" t="s">
        <v>11</v>
      </c>
      <c r="E2" s="4" t="s">
        <v>16</v>
      </c>
      <c r="F2" s="4" t="s">
        <v>22</v>
      </c>
      <c r="G2" s="4" t="s">
        <v>23</v>
      </c>
      <c r="H2" s="5" t="s">
        <v>25</v>
      </c>
      <c r="I2" s="5" t="s">
        <v>26</v>
      </c>
      <c r="J2" s="4" t="s">
        <v>27</v>
      </c>
    </row>
    <row r="3" spans="2:12" ht="30" customHeight="1">
      <c r="B3" s="6" t="s">
        <v>2</v>
      </c>
      <c r="C3" s="6" t="s">
        <v>7</v>
      </c>
      <c r="D3" s="6" t="s">
        <v>12</v>
      </c>
      <c r="E3" s="6" t="s">
        <v>17</v>
      </c>
      <c r="F3" s="6">
        <f ca="1">YEAR(TODAY())</f>
        <v>2019</v>
      </c>
      <c r="G3" s="6" t="s">
        <v>24</v>
      </c>
      <c r="H3" s="9">
        <v>0.58333333333333337</v>
      </c>
      <c r="I3" s="9">
        <v>0.64583333333333337</v>
      </c>
      <c r="J3" s="10">
        <f>IF(AND(ISNUMBER(ClassListTable[[#This Row],[종료 시간]]),ISNUMBER(ClassListTable[[#This Row],[시작 시간]])),ClassListTable[[#This Row],[종료 시간]]-ClassListTable[[#This Row],[시작 시간]],"")</f>
        <v>6.25E-2</v>
      </c>
      <c r="L3" s="7"/>
    </row>
    <row r="4" spans="2:12" ht="30" customHeight="1">
      <c r="B4" s="6" t="s">
        <v>2</v>
      </c>
      <c r="C4" s="6" t="s">
        <v>7</v>
      </c>
      <c r="D4" s="6" t="s">
        <v>12</v>
      </c>
      <c r="E4" s="6" t="s">
        <v>18</v>
      </c>
      <c r="F4" s="6">
        <f t="shared" ref="F4:F9" ca="1" si="0">YEAR(TODAY())</f>
        <v>2019</v>
      </c>
      <c r="G4" s="6" t="s">
        <v>24</v>
      </c>
      <c r="H4" s="9">
        <v>0.58333333333333337</v>
      </c>
      <c r="I4" s="9">
        <v>0.64583333333333337</v>
      </c>
      <c r="J4" s="10">
        <f>IF(AND(ISNUMBER(ClassListTable[[#This Row],[종료 시간]]),ISNUMBER(ClassListTable[[#This Row],[시작 시간]])),ClassListTable[[#This Row],[종료 시간]]-ClassListTable[[#This Row],[시작 시간]],"")</f>
        <v>6.25E-2</v>
      </c>
      <c r="L4" s="7"/>
    </row>
    <row r="5" spans="2:12" ht="30" customHeight="1">
      <c r="B5" s="6" t="s">
        <v>3</v>
      </c>
      <c r="C5" s="6" t="s">
        <v>8</v>
      </c>
      <c r="D5" s="6" t="s">
        <v>13</v>
      </c>
      <c r="E5" s="6" t="s">
        <v>19</v>
      </c>
      <c r="F5" s="6">
        <f t="shared" ca="1" si="0"/>
        <v>2019</v>
      </c>
      <c r="G5" s="6" t="s">
        <v>24</v>
      </c>
      <c r="H5" s="9">
        <v>0.41666666666666669</v>
      </c>
      <c r="I5" s="9">
        <v>0.47916666666666669</v>
      </c>
      <c r="J5" s="10">
        <f>IF(AND(ISNUMBER(ClassListTable[[#This Row],[종료 시간]]),ISNUMBER(ClassListTable[[#This Row],[시작 시간]])),ClassListTable[[#This Row],[종료 시간]]-ClassListTable[[#This Row],[시작 시간]],"")</f>
        <v>6.25E-2</v>
      </c>
      <c r="L5" s="7"/>
    </row>
    <row r="6" spans="2:12" ht="30" customHeight="1">
      <c r="B6" s="6" t="s">
        <v>3</v>
      </c>
      <c r="C6" s="6" t="s">
        <v>8</v>
      </c>
      <c r="D6" s="6" t="s">
        <v>13</v>
      </c>
      <c r="E6" s="6" t="s">
        <v>20</v>
      </c>
      <c r="F6" s="6">
        <f t="shared" ca="1" si="0"/>
        <v>2019</v>
      </c>
      <c r="G6" s="6" t="s">
        <v>24</v>
      </c>
      <c r="H6" s="9">
        <v>0.41666666666666669</v>
      </c>
      <c r="I6" s="9">
        <v>0.47916666666666669</v>
      </c>
      <c r="J6" s="10">
        <f>IF(AND(ISNUMBER(ClassListTable[[#This Row],[종료 시간]]),ISNUMBER(ClassListTable[[#This Row],[시작 시간]])),ClassListTable[[#This Row],[종료 시간]]-ClassListTable[[#This Row],[시작 시간]],"")</f>
        <v>6.25E-2</v>
      </c>
      <c r="L6" s="7"/>
    </row>
    <row r="7" spans="2:12" ht="30" customHeight="1">
      <c r="B7" s="6" t="s">
        <v>4</v>
      </c>
      <c r="C7" s="6" t="s">
        <v>9</v>
      </c>
      <c r="D7" s="6" t="s">
        <v>14</v>
      </c>
      <c r="E7" s="6" t="s">
        <v>17</v>
      </c>
      <c r="F7" s="6">
        <f t="shared" ca="1" si="0"/>
        <v>2019</v>
      </c>
      <c r="G7" s="6" t="s">
        <v>24</v>
      </c>
      <c r="H7" s="9">
        <v>0.45833333333333331</v>
      </c>
      <c r="I7" s="9">
        <v>0.5</v>
      </c>
      <c r="J7" s="10">
        <f>IF(AND(ISNUMBER(ClassListTable[[#This Row],[종료 시간]]),ISNUMBER(ClassListTable[[#This Row],[시작 시간]])),ClassListTable[[#This Row],[종료 시간]]-ClassListTable[[#This Row],[시작 시간]],"")</f>
        <v>4.1666666666666685E-2</v>
      </c>
      <c r="L7" s="7"/>
    </row>
    <row r="8" spans="2:12" ht="30" customHeight="1">
      <c r="B8" s="6" t="s">
        <v>4</v>
      </c>
      <c r="C8" s="6" t="s">
        <v>9</v>
      </c>
      <c r="D8" s="6" t="s">
        <v>14</v>
      </c>
      <c r="E8" s="6" t="s">
        <v>18</v>
      </c>
      <c r="F8" s="6">
        <f t="shared" ca="1" si="0"/>
        <v>2019</v>
      </c>
      <c r="G8" s="6" t="s">
        <v>24</v>
      </c>
      <c r="H8" s="9">
        <v>0.45833333333333331</v>
      </c>
      <c r="I8" s="9">
        <v>0.5</v>
      </c>
      <c r="J8" s="10">
        <f>IF(AND(ISNUMBER(ClassListTable[[#This Row],[종료 시간]]),ISNUMBER(ClassListTable[[#This Row],[시작 시간]])),ClassListTable[[#This Row],[종료 시간]]-ClassListTable[[#This Row],[시작 시간]],"")</f>
        <v>4.1666666666666685E-2</v>
      </c>
      <c r="L8" s="7"/>
    </row>
    <row r="9" spans="2:12" ht="30" customHeight="1">
      <c r="B9" s="6" t="s">
        <v>5</v>
      </c>
      <c r="C9" s="6" t="s">
        <v>10</v>
      </c>
      <c r="D9" s="6" t="s">
        <v>15</v>
      </c>
      <c r="E9" s="6" t="s">
        <v>21</v>
      </c>
      <c r="F9" s="6">
        <f t="shared" ca="1" si="0"/>
        <v>2019</v>
      </c>
      <c r="G9" s="6" t="s">
        <v>24</v>
      </c>
      <c r="H9" s="9">
        <v>0.41666666666666669</v>
      </c>
      <c r="I9" s="9">
        <v>0.45833333333333331</v>
      </c>
      <c r="J9" s="10">
        <f>IF(AND(ISNUMBER(ClassListTable[[#This Row],[종료 시간]]),ISNUMBER(ClassListTable[[#This Row],[시작 시간]])),ClassListTable[[#This Row],[종료 시간]]-ClassListTable[[#This Row],[시작 시간]],"")</f>
        <v>4.166666666666663E-2</v>
      </c>
    </row>
  </sheetData>
  <mergeCells count="2">
    <mergeCell ref="B1:J1"/>
    <mergeCell ref="L3:L8"/>
  </mergeCells>
  <phoneticPr fontId="1" type="noConversion"/>
  <dataValidations count="13">
    <dataValidation allowBlank="1" showInputMessage="1" showErrorMessage="1" prompt="이 워크시트에 수업 목록을 만듭니다. 수업 목록 표에 세부 정보를 입력합니다. 마감일, 주간 일정 및 학기 일정을 다른 워크시트에 입력합니다. 팁이 L3 셀에 있습니다." sqref="A1" xr:uid="{00000000-0002-0000-0000-000000000000}"/>
    <dataValidation allowBlank="1" showInputMessage="1" showErrorMessage="1" prompt="이 셀에는 이 워크시트의 제목이 표시됩니다." sqref="B1:J1" xr:uid="{00000000-0002-0000-0000-000001000000}"/>
    <dataValidation allowBlank="1" showInputMessage="1" showErrorMessage="1" prompt="이 열의 이 머리글 아래에 강의 ID를 입력합니다." sqref="B2" xr:uid="{00000000-0002-0000-0000-000002000000}"/>
    <dataValidation allowBlank="1" showInputMessage="1" showErrorMessage="1" prompt="이 열의 이 머리글 아래에 강의 이름을 입력합니다." sqref="C2" xr:uid="{00000000-0002-0000-0000-000003000000}"/>
    <dataValidation allowBlank="1" showInputMessage="1" showErrorMessage="1" prompt="이 열의 이 머리글 아래에 강사를 입력합니다." sqref="D2" xr:uid="{00000000-0002-0000-0000-000004000000}"/>
    <dataValidation allowBlank="1" showInputMessage="1" showErrorMessage="1" prompt="이 열의 이 머리글 아래에 요일을 입력합니다." sqref="E2" xr:uid="{00000000-0002-0000-0000-000005000000}"/>
    <dataValidation allowBlank="1" showInputMessage="1" showErrorMessage="1" prompt="이 열의 이 머리글 아래에 연도를 입력합니다." sqref="F2" xr:uid="{00000000-0002-0000-0000-000006000000}"/>
    <dataValidation allowBlank="1" showInputMessage="1" showErrorMessage="1" prompt="이 열의 이 머리글 아래에서 학기 이름을 선택합니다. ALT+아래쪽 화살표를 눌러 옵션을 표시하고 아래쪽 화살표+ENTER를 눌러 항목을 선택합니다." sqref="G2" xr:uid="{00000000-0002-0000-0000-000007000000}"/>
    <dataValidation allowBlank="1" showInputMessage="1" showErrorMessage="1" prompt="이 열의 이 머리글 아래에 시작 시간을 입력합니다." sqref="H2" xr:uid="{00000000-0002-0000-0000-000008000000}"/>
    <dataValidation allowBlank="1" showInputMessage="1" showErrorMessage="1" prompt="이 열의 이 머리글 아래에 종료 시간을 입력합니다." sqref="I2" xr:uid="{00000000-0002-0000-0000-000009000000}"/>
    <dataValidation allowBlank="1" showInputMessage="1" showErrorMessage="1" prompt="이 열의 이 머리글 아래에 기간이 자동으로 계산됩니다." sqref="J2" xr:uid="{00000000-0002-0000-0000-00000A000000}"/>
    <dataValidation type="list" errorStyle="warning" allowBlank="1" showInputMessage="1" showErrorMessage="1" error="목록에서 학기 이름을 선택합니다. 취소를 선택하고 Alt+아래쪽 화살표를 눌러 옵션을 표시한 다음, 아래쪽 화살표+Enter를 눌러 항목을 선택합니다." sqref="G3:G9" xr:uid="{00000000-0002-0000-0000-00000B000000}">
      <formula1>"가을,겨울,봄,여름"</formula1>
    </dataValidation>
    <dataValidation allowBlank="1" showInputMessage="1" showErrorMessage="1" prompt="수업 목록 팁:이 테이블에 _x000a__x000a_개인 수업을 이 테이블에 입력합니다. 수업 기간은 자동으로 업데이트 됩니다." sqref="L3:L8" xr:uid="{00000000-0002-0000-0000-00000C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I9"/>
  <sheetViews>
    <sheetView showGridLines="0" zoomScaleNormal="100" workbookViewId="0"/>
  </sheetViews>
  <sheetFormatPr defaultRowHeight="30" customHeight="1"/>
  <cols>
    <col min="1" max="1" width="3.125" style="3" customWidth="1"/>
    <col min="2" max="2" width="14" style="8" customWidth="1"/>
    <col min="3" max="3" width="38.75" style="8" customWidth="1"/>
    <col min="4" max="4" width="8.75" style="8" customWidth="1"/>
    <col min="5" max="5" width="13.875" style="8" customWidth="1"/>
    <col min="6" max="6" width="28.75" style="8" customWidth="1"/>
    <col min="7" max="7" width="15" style="8" customWidth="1"/>
    <col min="8" max="8" width="3.5" style="3" customWidth="1"/>
    <col min="9" max="9" width="31.625" style="3" customWidth="1"/>
    <col min="10" max="16384" width="9" style="3"/>
  </cols>
  <sheetData>
    <row r="1" spans="2:9" ht="50.25" customHeight="1">
      <c r="B1" s="2" t="s">
        <v>28</v>
      </c>
      <c r="C1" s="2"/>
      <c r="D1" s="2"/>
      <c r="E1" s="2"/>
      <c r="F1" s="2"/>
      <c r="G1" s="2"/>
    </row>
    <row r="2" spans="2:9" ht="30" customHeight="1">
      <c r="B2" s="4" t="s">
        <v>1</v>
      </c>
      <c r="C2" s="4" t="s">
        <v>6</v>
      </c>
      <c r="D2" s="4" t="s">
        <v>22</v>
      </c>
      <c r="E2" s="4" t="s">
        <v>23</v>
      </c>
      <c r="F2" s="4" t="s">
        <v>29</v>
      </c>
      <c r="G2" s="4" t="s">
        <v>35</v>
      </c>
    </row>
    <row r="3" spans="2:9" ht="30" customHeight="1">
      <c r="B3" s="6" t="s">
        <v>3</v>
      </c>
      <c r="C3" s="6" t="str">
        <f>IFERROR(VLOOKUP(Work[[#This Row],[강의 ID]],ClassListTable[],2,0),"")</f>
        <v>컴퍼지션 작성</v>
      </c>
      <c r="D3" s="6">
        <f ca="1">YEAR(TODAY())</f>
        <v>2019</v>
      </c>
      <c r="E3" s="6" t="s">
        <v>24</v>
      </c>
      <c r="F3" s="6" t="s">
        <v>30</v>
      </c>
      <c r="G3" s="11">
        <f ca="1">DATE(YEAR(TODAY()),1,15)</f>
        <v>43480</v>
      </c>
      <c r="I3" s="7"/>
    </row>
    <row r="4" spans="2:9" ht="30" customHeight="1">
      <c r="B4" s="6" t="s">
        <v>2</v>
      </c>
      <c r="C4" s="6" t="str">
        <f>IFERROR(VLOOKUP(Work[[#This Row],[강의 ID]],ClassListTable[],2,0),"")</f>
        <v>컴퓨터 응용 프로그램 입문</v>
      </c>
      <c r="D4" s="6">
        <f t="shared" ref="D4:D9" ca="1" si="0">YEAR(TODAY())</f>
        <v>2019</v>
      </c>
      <c r="E4" s="6" t="s">
        <v>24</v>
      </c>
      <c r="F4" s="6" t="s">
        <v>31</v>
      </c>
      <c r="G4" s="11">
        <f ca="1">DATE(YEAR(TODAY()),2,4)</f>
        <v>43500</v>
      </c>
      <c r="I4" s="7"/>
    </row>
    <row r="5" spans="2:9" ht="30" customHeight="1">
      <c r="B5" s="6" t="s">
        <v>3</v>
      </c>
      <c r="C5" s="6" t="str">
        <f>IFERROR(VLOOKUP(Work[[#This Row],[강의 ID]],ClassListTable[],2,0),"")</f>
        <v>컴퍼지션 작성</v>
      </c>
      <c r="D5" s="6">
        <f t="shared" ca="1" si="0"/>
        <v>2019</v>
      </c>
      <c r="E5" s="6" t="s">
        <v>24</v>
      </c>
      <c r="F5" s="6" t="s">
        <v>32</v>
      </c>
      <c r="G5" s="11">
        <f ca="1">DATE(YEAR(TODAY()),2,5)</f>
        <v>43501</v>
      </c>
      <c r="I5" s="7"/>
    </row>
    <row r="6" spans="2:9" ht="30" customHeight="1">
      <c r="B6" s="6" t="s">
        <v>2</v>
      </c>
      <c r="C6" s="6" t="str">
        <f>IFERROR(VLOOKUP(Work[[#This Row],[강의 ID]],ClassListTable[],2,0),"")</f>
        <v>컴퓨터 응용 프로그램 입문</v>
      </c>
      <c r="D6" s="6">
        <f t="shared" ca="1" si="0"/>
        <v>2019</v>
      </c>
      <c r="E6" s="6" t="s">
        <v>24</v>
      </c>
      <c r="F6" s="6" t="s">
        <v>33</v>
      </c>
      <c r="G6" s="11">
        <f ca="1">DATE(YEAR(TODAY()),2,18)</f>
        <v>43514</v>
      </c>
      <c r="I6" s="7"/>
    </row>
    <row r="7" spans="2:9" ht="30" customHeight="1">
      <c r="B7" s="6" t="s">
        <v>2</v>
      </c>
      <c r="C7" s="6" t="str">
        <f>IFERROR(VLOOKUP(Work[[#This Row],[강의 ID]],ClassListTable[],2,0),"")</f>
        <v>컴퓨터 응용 프로그램 입문</v>
      </c>
      <c r="D7" s="6">
        <f t="shared" ca="1" si="0"/>
        <v>2019</v>
      </c>
      <c r="E7" s="6" t="s">
        <v>24</v>
      </c>
      <c r="F7" s="6" t="s">
        <v>34</v>
      </c>
      <c r="G7" s="11">
        <f ca="1">DATE(YEAR(TODAY()),3,11)</f>
        <v>43535</v>
      </c>
      <c r="I7" s="7"/>
    </row>
    <row r="8" spans="2:9" ht="30" customHeight="1">
      <c r="B8" s="6" t="s">
        <v>3</v>
      </c>
      <c r="C8" s="6" t="str">
        <f>IFERROR(VLOOKUP(Work[[#This Row],[강의 ID]],ClassListTable[],2,0),"")</f>
        <v>컴퍼지션 작성</v>
      </c>
      <c r="D8" s="6">
        <f t="shared" ca="1" si="0"/>
        <v>2019</v>
      </c>
      <c r="E8" s="6" t="s">
        <v>24</v>
      </c>
      <c r="F8" s="6" t="s">
        <v>31</v>
      </c>
      <c r="G8" s="11">
        <f ca="1">DATE(YEAR(TODAY()),3,17)</f>
        <v>43541</v>
      </c>
      <c r="I8" s="7"/>
    </row>
    <row r="9" spans="2:9" ht="30" customHeight="1">
      <c r="B9" s="6" t="s">
        <v>3</v>
      </c>
      <c r="C9" s="6" t="str">
        <f>IFERROR(VLOOKUP(Work[[#This Row],[강의 ID]],ClassListTable[],2,0),"")</f>
        <v>컴퍼지션 작성</v>
      </c>
      <c r="D9" s="6">
        <f t="shared" ca="1" si="0"/>
        <v>2019</v>
      </c>
      <c r="E9" s="6" t="s">
        <v>24</v>
      </c>
      <c r="F9" s="6" t="s">
        <v>34</v>
      </c>
      <c r="G9" s="11">
        <f ca="1">DATE(YEAR(TODAY()),4,2)</f>
        <v>43557</v>
      </c>
    </row>
  </sheetData>
  <dataConsolidate/>
  <mergeCells count="2">
    <mergeCell ref="B1:G1"/>
    <mergeCell ref="I3:I8"/>
  </mergeCells>
  <phoneticPr fontId="1" type="noConversion"/>
  <dataValidations count="11">
    <dataValidation allowBlank="1" showInputMessage="1" showErrorMessage="1" prompt="이 워크시트의 작업 테이블에 마감일을 입력합니다. 팁이 I3_x000a_ 셀에 있습니다." sqref="A1" xr:uid="{00000000-0002-0000-0100-000001000000}"/>
    <dataValidation allowBlank="1" showInputMessage="1" showErrorMessage="1" prompt="이 셀에는 이 워크시트의 제목이 표시됩니다." sqref="B1:G1" xr:uid="{00000000-0002-0000-0100-000002000000}"/>
    <dataValidation allowBlank="1" showInputMessage="1" showErrorMessage="1" prompt="이 열의 이 머리글 아래에서 과정 ID를 선택합니다. ALT+아래쪽 화살표를 눌러 옵션을 표시하고 ENTER 키를 눌러 항목을 선택합니다. 특정 항목을 찾으려면 머리글 필터를 사용하세요." sqref="B2" xr:uid="{00000000-0002-0000-0100-000003000000}"/>
    <dataValidation allowBlank="1" showInputMessage="1" showErrorMessage="1" prompt="이 열의 이 머리글 아래에 강의 이름이 자동으로 업데이트됩니다." sqref="C2" xr:uid="{00000000-0002-0000-0100-000004000000}"/>
    <dataValidation allowBlank="1" showInputMessage="1" showErrorMessage="1" prompt="이 열의 이 머리글 아래에 연도를 입력합니다." sqref="D2" xr:uid="{00000000-0002-0000-0100-000005000000}"/>
    <dataValidation allowBlank="1" showInputMessage="1" showErrorMessage="1" prompt="이 열의 이 머리글 아래에서 학기 이름을 선택합니다. ALT+아래쪽 화살표를 눌러 옵션을 표시하고 아래쪽 화살표+ENTER를 눌러 항목을 선택합니다." sqref="E2" xr:uid="{00000000-0002-0000-0100-000006000000}"/>
    <dataValidation allowBlank="1" showInputMessage="1" showErrorMessage="1" prompt="이 열의 이 머리글 아래에 항목 설명을 입력합니다." sqref="F2" xr:uid="{00000000-0002-0000-0100-000007000000}"/>
    <dataValidation allowBlank="1" showInputMessage="1" showErrorMessage="1" prompt="이 열의 이 머리글 아래에 마감 날짜를 입력합니다." sqref="G2" xr:uid="{00000000-0002-0000-0100-000008000000}"/>
    <dataValidation type="list" errorStyle="warning" allowBlank="1" showInputMessage="1" showErrorMessage="1" error="목록에서 강의 ID를 선택합니다. 취소를 선택하고 ALT+아래쪽 화살표를 눌러 옵션을 표시한 다음 아래쪽 화살표+Enter를 눌러 항목을 선택합니다." sqref="B3:B9" xr:uid="{00000000-0002-0000-0100-000009000000}">
      <formula1>ClassList</formula1>
    </dataValidation>
    <dataValidation type="list" errorStyle="warning" allowBlank="1" showInputMessage="1" showErrorMessage="1" error="목록에서 학기 이름을 선택합니다. 취소를 선택하고 Alt+아래쪽 화살표를 눌러 옵션을 표시한 다음, 아래쪽 화살표+Enter를 눌러 항목을 선택합니다." sqref="E3:E9" xr:uid="{00000000-0002-0000-0100-00000A000000}">
      <formula1>"가을,겨울,봄,여름"</formula1>
    </dataValidation>
    <dataValidation allowBlank="1" showInputMessage="1" showErrorMessage="1" prompt="업무 데이터 입력 팁: _x000a__x000a_강의 ID를 선택합니다. 강의 이름이 자동으로 채워집니다. _x000a__x000a_수업 목록 시트를 업데이트 하면, 주간 일정을 새로 고침해서 해당 변경 내용을 확인합니다." sqref="I3:I8" xr:uid="{00000000-0002-0000-0100-00000B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39997558519241921"/>
    <pageSetUpPr autoPageBreaks="0" fitToPage="1"/>
  </sheetPr>
  <dimension ref="B1:F21"/>
  <sheetViews>
    <sheetView showGridLines="0" zoomScaleNormal="100" workbookViewId="0"/>
  </sheetViews>
  <sheetFormatPr defaultRowHeight="30" customHeight="1"/>
  <cols>
    <col min="1" max="1" width="3.125" style="3" customWidth="1"/>
    <col min="2" max="2" width="23.875" style="3" customWidth="1"/>
    <col min="3" max="3" width="15.5" style="14" customWidth="1"/>
    <col min="4" max="4" width="27.25" style="3" customWidth="1"/>
    <col min="5" max="5" width="3.5" style="3" customWidth="1"/>
    <col min="6" max="6" width="31.625" style="3" customWidth="1"/>
    <col min="7" max="9" width="32.875" style="3" customWidth="1"/>
    <col min="10" max="16384" width="9" style="3"/>
  </cols>
  <sheetData>
    <row r="1" spans="2:6" ht="50.25" customHeight="1">
      <c r="B1" s="2" t="s">
        <v>36</v>
      </c>
      <c r="C1" s="2"/>
      <c r="D1" s="2"/>
    </row>
    <row r="2" spans="2:6" ht="16.5">
      <c r="B2" s="12" t="s">
        <v>16</v>
      </c>
      <c r="C2" s="12" t="s">
        <v>25</v>
      </c>
      <c r="D2" s="12" t="s">
        <v>6</v>
      </c>
    </row>
    <row r="3" spans="2:6" ht="30" customHeight="1">
      <c r="B3" s="3" t="s">
        <v>17</v>
      </c>
      <c r="C3" s="13">
        <v>0.45833333333333331</v>
      </c>
      <c r="D3" s="3" t="s">
        <v>9</v>
      </c>
      <c r="F3" s="7"/>
    </row>
    <row r="4" spans="2:6" ht="30" customHeight="1">
      <c r="B4" s="3" t="s">
        <v>17</v>
      </c>
      <c r="C4" s="13">
        <v>0.58333333333333337</v>
      </c>
      <c r="D4" s="3" t="s">
        <v>7</v>
      </c>
      <c r="F4" s="7"/>
    </row>
    <row r="5" spans="2:6" ht="30" customHeight="1">
      <c r="B5" s="3" t="s">
        <v>19</v>
      </c>
      <c r="C5" s="13">
        <v>0.41666666666666669</v>
      </c>
      <c r="D5" s="3" t="s">
        <v>8</v>
      </c>
      <c r="F5" s="7"/>
    </row>
    <row r="6" spans="2:6" ht="30" customHeight="1">
      <c r="B6" s="3" t="s">
        <v>18</v>
      </c>
      <c r="C6" s="13">
        <v>0.45833333333333331</v>
      </c>
      <c r="D6" s="3" t="s">
        <v>9</v>
      </c>
      <c r="F6" s="7"/>
    </row>
    <row r="7" spans="2:6" ht="30" customHeight="1">
      <c r="B7" s="3" t="s">
        <v>18</v>
      </c>
      <c r="C7" s="13">
        <v>0.58333333333333337</v>
      </c>
      <c r="D7" s="3" t="s">
        <v>7</v>
      </c>
      <c r="F7" s="7"/>
    </row>
    <row r="8" spans="2:6" ht="30" customHeight="1">
      <c r="B8" s="3" t="s">
        <v>20</v>
      </c>
      <c r="C8" s="13">
        <v>0.41666666666666669</v>
      </c>
      <c r="D8" s="3" t="s">
        <v>8</v>
      </c>
      <c r="F8" s="7"/>
    </row>
    <row r="9" spans="2:6" ht="30" customHeight="1">
      <c r="B9" s="3" t="s">
        <v>21</v>
      </c>
      <c r="C9" s="13">
        <v>0.41666666666666669</v>
      </c>
      <c r="D9" s="3" t="s">
        <v>10</v>
      </c>
    </row>
    <row r="10" spans="2:6" ht="16.5">
      <c r="C10" s="3"/>
    </row>
    <row r="11" spans="2:6" ht="16.5">
      <c r="C11" s="3"/>
    </row>
    <row r="12" spans="2:6" ht="16.5">
      <c r="C12" s="3"/>
    </row>
    <row r="13" spans="2:6" ht="16.5">
      <c r="C13" s="3"/>
    </row>
    <row r="14" spans="2:6" ht="16.5">
      <c r="C14" s="3"/>
    </row>
    <row r="15" spans="2:6" ht="16.5">
      <c r="C15" s="3"/>
    </row>
    <row r="16" spans="2:6" ht="16.5">
      <c r="C16" s="3"/>
    </row>
    <row r="17" spans="3:3" ht="16.5">
      <c r="C17" s="3"/>
    </row>
    <row r="18" spans="3:3" ht="16.5">
      <c r="C18" s="3"/>
    </row>
    <row r="19" spans="3:3" ht="16.5">
      <c r="C19" s="3"/>
    </row>
    <row r="20" spans="3:3" ht="16.5">
      <c r="C20" s="3"/>
    </row>
    <row r="21" spans="3:3" ht="16.5">
      <c r="C21" s="3"/>
    </row>
  </sheetData>
  <mergeCells count="2">
    <mergeCell ref="B1:D1"/>
    <mergeCell ref="F3:F8"/>
  </mergeCells>
  <phoneticPr fontId="1" type="noConversion"/>
  <dataValidations count="3">
    <dataValidation allowBlank="1" showInputMessage="1" showErrorMessage="1" prompt="이 워크시트에 주간 일정을 만듭니다. B2 셀부터 시작하는 피벗 테이블이 자동으로 업데이트됩니다." sqref="A1" xr:uid="{00000000-0002-0000-0200-000000000000}"/>
    <dataValidation allowBlank="1" showInputMessage="1" showErrorMessage="1" prompt="이 셀에는 이 워크시트의 제목이 표시됩니다." sqref="B1:D1" xr:uid="{00000000-0002-0000-0200-000001000000}"/>
    <dataValidation allowBlank="1" showInputMessage="1" showErrorMessage="1" prompt="주간 일정 팁: _x000a__x000a_주간 일정을 업데이트 하려면, 일정을 새로 고침합니다." sqref="F3:F8" xr:uid="{00000000-0002-0000-0200-000002000000}"/>
  </dataValidation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4" tint="0.39997558519241921"/>
    <pageSetUpPr autoPageBreaks="0" fitToPage="1"/>
  </sheetPr>
  <dimension ref="A1:S17"/>
  <sheetViews>
    <sheetView showGridLines="0" zoomScaleNormal="100" workbookViewId="0"/>
  </sheetViews>
  <sheetFormatPr defaultRowHeight="24.95" customHeight="1"/>
  <cols>
    <col min="1" max="1" width="3.5" style="3" customWidth="1"/>
    <col min="2" max="8" width="7.625" style="3" customWidth="1"/>
    <col min="9" max="9" width="2.625" style="3" customWidth="1"/>
    <col min="10" max="16" width="7.625" style="3" customWidth="1"/>
    <col min="17" max="17" width="1.625" style="3" customWidth="1"/>
    <col min="18" max="18" width="16.375" style="3" customWidth="1"/>
    <col min="19" max="19" width="31.625" style="3" customWidth="1"/>
    <col min="20" max="16384" width="9" style="3"/>
  </cols>
  <sheetData>
    <row r="1" spans="1:19" ht="50.25" customHeight="1">
      <c r="A1" s="1"/>
      <c r="B1" s="15" t="s">
        <v>37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"/>
      <c r="R1" s="1"/>
    </row>
    <row r="2" spans="1:19" ht="29.25" customHeight="1">
      <c r="A2" s="1"/>
      <c r="B2" s="16" t="str">
        <f ca="1">UPPER(TEXT(ScheduleStart,"m월"))</f>
        <v>1월</v>
      </c>
      <c r="C2" s="16"/>
      <c r="D2" s="17">
        <f ca="1">DAY(DATE(YEAR(ScheduleStart),MONTH(ScheduleStart)+1,1)-1)</f>
        <v>31</v>
      </c>
      <c r="E2" s="17">
        <f ca="1">WEEKDAY(DATE(YEAR(ScheduleStart),MONTH(ScheduleStart),1),1)</f>
        <v>3</v>
      </c>
      <c r="F2" s="18"/>
      <c r="G2" s="18"/>
      <c r="H2" s="18"/>
      <c r="I2" s="1"/>
      <c r="J2" s="16" t="str">
        <f ca="1">UPPER(TEXT(DATE(ScheduleYear,MONTH(ScheduleStart)+1,1),"m월"))</f>
        <v>2월</v>
      </c>
      <c r="K2" s="16"/>
      <c r="L2" s="19">
        <f ca="1">DAY(DATE(YEAR(ScheduleStart),MONTH(ScheduleStart)+2,1)-1)</f>
        <v>28</v>
      </c>
      <c r="M2" s="19">
        <f ca="1">WEEKDAY(DATE(YEAR(ScheduleStart),MONTH(ScheduleStart)+1,1),1)</f>
        <v>6</v>
      </c>
      <c r="N2" s="18"/>
      <c r="O2" s="18"/>
      <c r="P2" s="18"/>
      <c r="Q2" s="1"/>
      <c r="R2" s="18"/>
    </row>
    <row r="3" spans="1:19" ht="29.25" customHeight="1">
      <c r="A3" s="1"/>
      <c r="B3" s="20" t="s">
        <v>38</v>
      </c>
      <c r="C3" s="21" t="s">
        <v>39</v>
      </c>
      <c r="D3" s="21" t="s">
        <v>40</v>
      </c>
      <c r="E3" s="21" t="s">
        <v>41</v>
      </c>
      <c r="F3" s="21" t="s">
        <v>42</v>
      </c>
      <c r="G3" s="21" t="s">
        <v>43</v>
      </c>
      <c r="H3" s="22" t="s">
        <v>44</v>
      </c>
      <c r="I3" s="1"/>
      <c r="J3" s="20" t="s">
        <v>38</v>
      </c>
      <c r="K3" s="21" t="s">
        <v>39</v>
      </c>
      <c r="L3" s="21" t="s">
        <v>40</v>
      </c>
      <c r="M3" s="21" t="s">
        <v>41</v>
      </c>
      <c r="N3" s="21" t="s">
        <v>42</v>
      </c>
      <c r="O3" s="21" t="s">
        <v>43</v>
      </c>
      <c r="P3" s="22" t="s">
        <v>44</v>
      </c>
      <c r="Q3" s="1"/>
      <c r="R3" s="23" t="s">
        <v>22</v>
      </c>
    </row>
    <row r="4" spans="1:19" ht="29.25" customHeight="1">
      <c r="A4" s="1"/>
      <c r="B4" s="31" t="str">
        <f ca="1">IF($E$2=COLUMN(A$2),1,IF(A4&gt;0,A4+1,""))</f>
        <v/>
      </c>
      <c r="C4" s="32" t="str">
        <f t="shared" ref="C4:H4" ca="1" si="0">IF($E$2=COLUMN(B$2),1,IF(AND(B4&gt;0,B4&lt;&gt;""),B4+1,""))</f>
        <v/>
      </c>
      <c r="D4" s="32">
        <f t="shared" ca="1" si="0"/>
        <v>1</v>
      </c>
      <c r="E4" s="32">
        <f t="shared" ca="1" si="0"/>
        <v>2</v>
      </c>
      <c r="F4" s="32">
        <f t="shared" ca="1" si="0"/>
        <v>3</v>
      </c>
      <c r="G4" s="32">
        <f t="shared" ca="1" si="0"/>
        <v>4</v>
      </c>
      <c r="H4" s="33">
        <f t="shared" ca="1" si="0"/>
        <v>5</v>
      </c>
      <c r="I4" s="1"/>
      <c r="J4" s="31" t="str">
        <f ca="1">IF(M$2=COLUMN(A$2),1,IF(I4&gt;0,I4+1,""))</f>
        <v/>
      </c>
      <c r="K4" s="32" t="str">
        <f ca="1">IF(M$2=COLUMN(B$2),1,IF(AND(J4&gt;0,J4&lt;&gt;""),J4+1,""))</f>
        <v/>
      </c>
      <c r="L4" s="32" t="str">
        <f ca="1">IF(M$2=COLUMN(C$2),1,IF(AND(K4&gt;0,K4&lt;&gt;""),K4+1,""))</f>
        <v/>
      </c>
      <c r="M4" s="32" t="str">
        <f ca="1">IF(M$2=COLUMN(D$2),1,IF(AND(L4&gt;0,L4&lt;&gt;""),L4+1,""))</f>
        <v/>
      </c>
      <c r="N4" s="32" t="str">
        <f ca="1">IF(M$2=COLUMN(E$2),1,IF(AND(M4&gt;0,M4&lt;&gt;""),M4+1,""))</f>
        <v/>
      </c>
      <c r="O4" s="32">
        <f ca="1">IF(M$2=COLUMN(F$2),1,IF(AND(N4&gt;0,N4&lt;&gt;""),N4+1,""))</f>
        <v>1</v>
      </c>
      <c r="P4" s="33">
        <f ca="1">IF(M$2=COLUMN(G$2),1,IF(AND(O4&gt;0,O4&lt;&gt;""),O4+1,""))</f>
        <v>2</v>
      </c>
      <c r="Q4" s="1"/>
      <c r="R4" s="24">
        <f ca="1">YEAR(TODAY())</f>
        <v>2019</v>
      </c>
      <c r="S4" s="7"/>
    </row>
    <row r="5" spans="1:19" ht="29.25" customHeight="1">
      <c r="A5" s="1"/>
      <c r="B5" s="34">
        <f ca="1">H4+1</f>
        <v>6</v>
      </c>
      <c r="C5" s="35">
        <f ca="1">B5+1</f>
        <v>7</v>
      </c>
      <c r="D5" s="35">
        <f t="shared" ref="D5:H5" ca="1" si="1">C5+1</f>
        <v>8</v>
      </c>
      <c r="E5" s="35">
        <f t="shared" ca="1" si="1"/>
        <v>9</v>
      </c>
      <c r="F5" s="35">
        <f t="shared" ca="1" si="1"/>
        <v>10</v>
      </c>
      <c r="G5" s="35">
        <f t="shared" ca="1" si="1"/>
        <v>11</v>
      </c>
      <c r="H5" s="36">
        <f t="shared" ca="1" si="1"/>
        <v>12</v>
      </c>
      <c r="I5" s="1"/>
      <c r="J5" s="34">
        <f ca="1">P4+1</f>
        <v>3</v>
      </c>
      <c r="K5" s="35">
        <f t="shared" ref="K5:P7" ca="1" si="2">J5+1</f>
        <v>4</v>
      </c>
      <c r="L5" s="35">
        <f t="shared" ca="1" si="2"/>
        <v>5</v>
      </c>
      <c r="M5" s="35">
        <f t="shared" ca="1" si="2"/>
        <v>6</v>
      </c>
      <c r="N5" s="35">
        <f t="shared" ca="1" si="2"/>
        <v>7</v>
      </c>
      <c r="O5" s="35">
        <f t="shared" ca="1" si="2"/>
        <v>8</v>
      </c>
      <c r="P5" s="36">
        <f t="shared" ca="1" si="2"/>
        <v>9</v>
      </c>
      <c r="Q5" s="1"/>
      <c r="R5" s="23" t="s">
        <v>45</v>
      </c>
      <c r="S5" s="7"/>
    </row>
    <row r="6" spans="1:19" ht="29.25" customHeight="1">
      <c r="A6" s="1"/>
      <c r="B6" s="34">
        <f t="shared" ref="B6:B7" ca="1" si="3">H5+1</f>
        <v>13</v>
      </c>
      <c r="C6" s="35">
        <f t="shared" ref="C6:H6" ca="1" si="4">B6+1</f>
        <v>14</v>
      </c>
      <c r="D6" s="35">
        <f t="shared" ca="1" si="4"/>
        <v>15</v>
      </c>
      <c r="E6" s="35">
        <f t="shared" ca="1" si="4"/>
        <v>16</v>
      </c>
      <c r="F6" s="35">
        <f t="shared" ca="1" si="4"/>
        <v>17</v>
      </c>
      <c r="G6" s="35">
        <f t="shared" ca="1" si="4"/>
        <v>18</v>
      </c>
      <c r="H6" s="36">
        <f t="shared" ca="1" si="4"/>
        <v>19</v>
      </c>
      <c r="I6" s="1"/>
      <c r="J6" s="34">
        <f ca="1">P5+1</f>
        <v>10</v>
      </c>
      <c r="K6" s="35">
        <f t="shared" ca="1" si="2"/>
        <v>11</v>
      </c>
      <c r="L6" s="35">
        <f t="shared" ca="1" si="2"/>
        <v>12</v>
      </c>
      <c r="M6" s="35">
        <f t="shared" ca="1" si="2"/>
        <v>13</v>
      </c>
      <c r="N6" s="35">
        <f t="shared" ca="1" si="2"/>
        <v>14</v>
      </c>
      <c r="O6" s="35">
        <f t="shared" ca="1" si="2"/>
        <v>15</v>
      </c>
      <c r="P6" s="36">
        <f t="shared" ca="1" si="2"/>
        <v>16</v>
      </c>
      <c r="Q6" s="1"/>
      <c r="R6" s="25">
        <f ca="1">DATE(YEAR(TODAY()),1,6)</f>
        <v>43471</v>
      </c>
      <c r="S6" s="7"/>
    </row>
    <row r="7" spans="1:19" ht="29.25" customHeight="1">
      <c r="A7" s="1"/>
      <c r="B7" s="34">
        <f t="shared" ca="1" si="3"/>
        <v>20</v>
      </c>
      <c r="C7" s="35">
        <f t="shared" ref="C7:H7" ca="1" si="5">B7+1</f>
        <v>21</v>
      </c>
      <c r="D7" s="35">
        <f t="shared" ca="1" si="5"/>
        <v>22</v>
      </c>
      <c r="E7" s="35">
        <f t="shared" ca="1" si="5"/>
        <v>23</v>
      </c>
      <c r="F7" s="35">
        <f t="shared" ca="1" si="5"/>
        <v>24</v>
      </c>
      <c r="G7" s="35">
        <f t="shared" ca="1" si="5"/>
        <v>25</v>
      </c>
      <c r="H7" s="36">
        <f t="shared" ca="1" si="5"/>
        <v>26</v>
      </c>
      <c r="I7" s="1"/>
      <c r="J7" s="34">
        <f ca="1">P6+1</f>
        <v>17</v>
      </c>
      <c r="K7" s="35">
        <f t="shared" ca="1" si="2"/>
        <v>18</v>
      </c>
      <c r="L7" s="35">
        <f t="shared" ca="1" si="2"/>
        <v>19</v>
      </c>
      <c r="M7" s="35">
        <f t="shared" ca="1" si="2"/>
        <v>20</v>
      </c>
      <c r="N7" s="35">
        <f t="shared" ca="1" si="2"/>
        <v>21</v>
      </c>
      <c r="O7" s="35">
        <f t="shared" ca="1" si="2"/>
        <v>22</v>
      </c>
      <c r="P7" s="36">
        <f t="shared" ca="1" si="2"/>
        <v>23</v>
      </c>
      <c r="Q7" s="1"/>
      <c r="R7" s="23" t="s">
        <v>46</v>
      </c>
      <c r="S7" s="7"/>
    </row>
    <row r="8" spans="1:19" ht="29.25" customHeight="1">
      <c r="A8" s="1"/>
      <c r="B8" s="34">
        <f ca="1">IFERROR(IF(H7+1&gt;$D$2,"",H7+1),"")</f>
        <v>27</v>
      </c>
      <c r="C8" s="35">
        <f t="shared" ref="C8:H9" ca="1" si="6">IFERROR(IF(B8+1&gt;$D$2,"",B8+1),"")</f>
        <v>28</v>
      </c>
      <c r="D8" s="35">
        <f t="shared" ca="1" si="6"/>
        <v>29</v>
      </c>
      <c r="E8" s="35">
        <f t="shared" ca="1" si="6"/>
        <v>30</v>
      </c>
      <c r="F8" s="35">
        <f t="shared" ca="1" si="6"/>
        <v>31</v>
      </c>
      <c r="G8" s="35" t="str">
        <f t="shared" ca="1" si="6"/>
        <v/>
      </c>
      <c r="H8" s="36" t="str">
        <f t="shared" ca="1" si="6"/>
        <v/>
      </c>
      <c r="I8" s="1"/>
      <c r="J8" s="34">
        <f ca="1">IFERROR(IF(P7+1&gt;L$2,"",P7+1),"")</f>
        <v>24</v>
      </c>
      <c r="K8" s="35">
        <f ca="1">IFERROR(IF(J8+1&gt;L$2,"",J8+1),"")</f>
        <v>25</v>
      </c>
      <c r="L8" s="35">
        <f ca="1">IFERROR(IF(K8+1&gt;L$2,"",K8+1),"")</f>
        <v>26</v>
      </c>
      <c r="M8" s="35">
        <f ca="1">IFERROR(IF(L8+1&gt;L$2,"",L8+1),"")</f>
        <v>27</v>
      </c>
      <c r="N8" s="35">
        <f ca="1">IFERROR(IF(M8+1&gt;L$2,"",M8+1),"")</f>
        <v>28</v>
      </c>
      <c r="O8" s="35" t="str">
        <f ca="1">IFERROR(IF(N8+1&gt;L$2,"",N8+1),"")</f>
        <v/>
      </c>
      <c r="P8" s="36" t="str">
        <f ca="1">IFERROR(IF(O8+1&gt;L$2,"",O8+1),"")</f>
        <v/>
      </c>
      <c r="Q8" s="1"/>
      <c r="R8" s="25">
        <f ca="1">DATE(YEAR(TODAY()),4,25)</f>
        <v>43580</v>
      </c>
      <c r="S8" s="7"/>
    </row>
    <row r="9" spans="1:19" ht="29.25" customHeight="1">
      <c r="A9" s="1"/>
      <c r="B9" s="37" t="str">
        <f ca="1">IFERROR(IF(H8+1&gt;$D$2,"",H8+1),"")</f>
        <v/>
      </c>
      <c r="C9" s="38" t="str">
        <f t="shared" ca="1" si="6"/>
        <v/>
      </c>
      <c r="D9" s="38" t="str">
        <f t="shared" ca="1" si="6"/>
        <v/>
      </c>
      <c r="E9" s="38" t="str">
        <f t="shared" ca="1" si="6"/>
        <v/>
      </c>
      <c r="F9" s="38" t="str">
        <f t="shared" ca="1" si="6"/>
        <v/>
      </c>
      <c r="G9" s="38" t="str">
        <f t="shared" ca="1" si="6"/>
        <v/>
      </c>
      <c r="H9" s="39" t="str">
        <f t="shared" ca="1" si="6"/>
        <v/>
      </c>
      <c r="I9" s="1"/>
      <c r="J9" s="37" t="str">
        <f ca="1">IFERROR(IF(P8+1&gt;L$2,"",P8+1),"")</f>
        <v/>
      </c>
      <c r="K9" s="38" t="str">
        <f ca="1">IFERROR(IF(J9+1&gt;L$2,"",J9+1),"")</f>
        <v/>
      </c>
      <c r="L9" s="38" t="str">
        <f ca="1">IFERROR(IF(K9+1&gt;L$2,"",K9+1),"")</f>
        <v/>
      </c>
      <c r="M9" s="38" t="str">
        <f ca="1">IFERROR(IF(L9+1&gt;L$2,"",L9+1),"")</f>
        <v/>
      </c>
      <c r="N9" s="38" t="str">
        <f ca="1">IFERROR(IF(M9+1&gt;L$2,"",M9+1),"")</f>
        <v/>
      </c>
      <c r="O9" s="38" t="str">
        <f ca="1">IFERROR(IF(N9+1&gt;L$2,"",N9+1),"")</f>
        <v/>
      </c>
      <c r="P9" s="39" t="str">
        <f ca="1">IFERROR(IF(O9+1&gt;L$2,"",O9+1),"")</f>
        <v/>
      </c>
      <c r="Q9" s="1"/>
      <c r="R9" s="1"/>
      <c r="S9" s="7"/>
    </row>
    <row r="10" spans="1:19" ht="29.25" customHeight="1">
      <c r="A10" s="1"/>
      <c r="B10" s="26" t="str">
        <f ca="1">UPPER(TEXT(DATE(ScheduleYear,MONTH(ScheduleStart)+2,1),"m월"))</f>
        <v>3월</v>
      </c>
      <c r="C10" s="26"/>
      <c r="D10" s="19">
        <f ca="1">DAY(DATE(YEAR(ScheduleStart),MONTH(ScheduleStart)+3,1)-1)</f>
        <v>31</v>
      </c>
      <c r="E10" s="19">
        <f ca="1">WEEKDAY(DATE(YEAR(ScheduleStart),MONTH(ScheduleStart)+2,1),1)</f>
        <v>6</v>
      </c>
      <c r="F10" s="27"/>
      <c r="G10" s="18"/>
      <c r="H10" s="18"/>
      <c r="I10" s="1"/>
      <c r="J10" s="26" t="str">
        <f ca="1">UPPER(TEXT(DATE(ScheduleYear,MONTH(ScheduleStart)+3,1),"m월"))</f>
        <v>4월</v>
      </c>
      <c r="K10" s="26"/>
      <c r="L10" s="28">
        <f ca="1">DAY(DATE(YEAR(ScheduleStart),MONTH(ScheduleStart)+4,1)-1)</f>
        <v>30</v>
      </c>
      <c r="M10" s="28">
        <f ca="1">WEEKDAY(DATE(YEAR(ScheduleStart),MONTH(ScheduleStart)+3,1),1)</f>
        <v>2</v>
      </c>
      <c r="N10" s="18"/>
      <c r="O10" s="18"/>
      <c r="P10" s="18"/>
      <c r="Q10" s="1"/>
      <c r="R10" s="1"/>
    </row>
    <row r="11" spans="1:19" ht="29.25" customHeight="1">
      <c r="A11" s="1"/>
      <c r="B11" s="20" t="s">
        <v>38</v>
      </c>
      <c r="C11" s="21" t="s">
        <v>39</v>
      </c>
      <c r="D11" s="21" t="s">
        <v>40</v>
      </c>
      <c r="E11" s="21" t="s">
        <v>41</v>
      </c>
      <c r="F11" s="21" t="s">
        <v>42</v>
      </c>
      <c r="G11" s="21" t="s">
        <v>43</v>
      </c>
      <c r="H11" s="22" t="s">
        <v>44</v>
      </c>
      <c r="I11" s="1"/>
      <c r="J11" s="20" t="s">
        <v>38</v>
      </c>
      <c r="K11" s="21" t="s">
        <v>39</v>
      </c>
      <c r="L11" s="21" t="s">
        <v>40</v>
      </c>
      <c r="M11" s="21" t="s">
        <v>41</v>
      </c>
      <c r="N11" s="21" t="s">
        <v>42</v>
      </c>
      <c r="O11" s="21" t="s">
        <v>43</v>
      </c>
      <c r="P11" s="22" t="s">
        <v>44</v>
      </c>
      <c r="Q11" s="1"/>
      <c r="R11" s="1"/>
    </row>
    <row r="12" spans="1:19" ht="29.25" customHeight="1">
      <c r="A12" s="1"/>
      <c r="B12" s="31" t="str">
        <f ca="1">IF($E$10=COLUMN(A$2),1,IF(A12&gt;0,A12+1,""))</f>
        <v/>
      </c>
      <c r="C12" s="32" t="str">
        <f ca="1">IF($E$10=COLUMN(B$2),1,IF(AND(B12&gt;0,B12&lt;&gt;""),B12+1,""))</f>
        <v/>
      </c>
      <c r="D12" s="32" t="str">
        <f t="shared" ref="D12:H12" ca="1" si="7">IF($E$10=COLUMN(C$2),1,IF(AND(C12&gt;0,C12&lt;&gt;""),C12+1,""))</f>
        <v/>
      </c>
      <c r="E12" s="32" t="str">
        <f t="shared" ca="1" si="7"/>
        <v/>
      </c>
      <c r="F12" s="32" t="str">
        <f t="shared" ca="1" si="7"/>
        <v/>
      </c>
      <c r="G12" s="32">
        <f t="shared" ca="1" si="7"/>
        <v>1</v>
      </c>
      <c r="H12" s="40">
        <f t="shared" ca="1" si="7"/>
        <v>2</v>
      </c>
      <c r="I12" s="29"/>
      <c r="J12" s="31" t="str">
        <f ca="1">IF($M$10=COLUMN(A$2),1,IF(I12&gt;0,I12+1,""))</f>
        <v/>
      </c>
      <c r="K12" s="32">
        <f ca="1">IF($M$10=COLUMN(B$2),1,IF(AND(J12&gt;0,J12&lt;&gt;""),J12+1,""))</f>
        <v>1</v>
      </c>
      <c r="L12" s="32">
        <f t="shared" ref="L12:P12" ca="1" si="8">IF($M$10=COLUMN(C$2),1,IF(AND(K12&gt;0,K12&lt;&gt;""),K12+1,""))</f>
        <v>2</v>
      </c>
      <c r="M12" s="32">
        <f t="shared" ca="1" si="8"/>
        <v>3</v>
      </c>
      <c r="N12" s="32">
        <f t="shared" ca="1" si="8"/>
        <v>4</v>
      </c>
      <c r="O12" s="32">
        <f t="shared" ca="1" si="8"/>
        <v>5</v>
      </c>
      <c r="P12" s="33">
        <f t="shared" ca="1" si="8"/>
        <v>6</v>
      </c>
      <c r="Q12" s="1"/>
      <c r="R12" s="1"/>
    </row>
    <row r="13" spans="1:19" ht="29.25" customHeight="1">
      <c r="A13" s="1"/>
      <c r="B13" s="34">
        <f ca="1">H12+1</f>
        <v>3</v>
      </c>
      <c r="C13" s="35">
        <f ca="1">B13+1</f>
        <v>4</v>
      </c>
      <c r="D13" s="35">
        <f t="shared" ref="D13:H13" ca="1" si="9">C13+1</f>
        <v>5</v>
      </c>
      <c r="E13" s="35">
        <f t="shared" ca="1" si="9"/>
        <v>6</v>
      </c>
      <c r="F13" s="35">
        <f t="shared" ca="1" si="9"/>
        <v>7</v>
      </c>
      <c r="G13" s="35">
        <f t="shared" ca="1" si="9"/>
        <v>8</v>
      </c>
      <c r="H13" s="36">
        <f t="shared" ca="1" si="9"/>
        <v>9</v>
      </c>
      <c r="I13" s="1"/>
      <c r="J13" s="34">
        <f ca="1">P12+1</f>
        <v>7</v>
      </c>
      <c r="K13" s="35">
        <f ca="1">J13+1</f>
        <v>8</v>
      </c>
      <c r="L13" s="35">
        <f t="shared" ref="L13:P13" ca="1" si="10">K13+1</f>
        <v>9</v>
      </c>
      <c r="M13" s="35">
        <f t="shared" ca="1" si="10"/>
        <v>10</v>
      </c>
      <c r="N13" s="35">
        <f t="shared" ca="1" si="10"/>
        <v>11</v>
      </c>
      <c r="O13" s="35">
        <f t="shared" ca="1" si="10"/>
        <v>12</v>
      </c>
      <c r="P13" s="36">
        <f t="shared" ca="1" si="10"/>
        <v>13</v>
      </c>
      <c r="Q13" s="1"/>
      <c r="R13" s="1"/>
    </row>
    <row r="14" spans="1:19" ht="29.25" customHeight="1">
      <c r="A14" s="1"/>
      <c r="B14" s="34">
        <f t="shared" ref="B14:B15" ca="1" si="11">H13+1</f>
        <v>10</v>
      </c>
      <c r="C14" s="35">
        <f t="shared" ref="C14:H14" ca="1" si="12">B14+1</f>
        <v>11</v>
      </c>
      <c r="D14" s="35">
        <f t="shared" ca="1" si="12"/>
        <v>12</v>
      </c>
      <c r="E14" s="35">
        <f t="shared" ca="1" si="12"/>
        <v>13</v>
      </c>
      <c r="F14" s="35">
        <f t="shared" ca="1" si="12"/>
        <v>14</v>
      </c>
      <c r="G14" s="35">
        <f t="shared" ca="1" si="12"/>
        <v>15</v>
      </c>
      <c r="H14" s="36">
        <f t="shared" ca="1" si="12"/>
        <v>16</v>
      </c>
      <c r="I14" s="1"/>
      <c r="J14" s="34">
        <f t="shared" ref="J14:J15" ca="1" si="13">P13+1</f>
        <v>14</v>
      </c>
      <c r="K14" s="35">
        <f t="shared" ref="K14:P14" ca="1" si="14">J14+1</f>
        <v>15</v>
      </c>
      <c r="L14" s="35">
        <f t="shared" ca="1" si="14"/>
        <v>16</v>
      </c>
      <c r="M14" s="35">
        <f t="shared" ca="1" si="14"/>
        <v>17</v>
      </c>
      <c r="N14" s="35">
        <f t="shared" ca="1" si="14"/>
        <v>18</v>
      </c>
      <c r="O14" s="35">
        <f t="shared" ca="1" si="14"/>
        <v>19</v>
      </c>
      <c r="P14" s="36">
        <f t="shared" ca="1" si="14"/>
        <v>20</v>
      </c>
      <c r="Q14" s="1"/>
      <c r="R14" s="30"/>
    </row>
    <row r="15" spans="1:19" ht="29.25" customHeight="1">
      <c r="A15" s="1"/>
      <c r="B15" s="34">
        <f t="shared" ca="1" si="11"/>
        <v>17</v>
      </c>
      <c r="C15" s="35">
        <f t="shared" ref="C15:H15" ca="1" si="15">B15+1</f>
        <v>18</v>
      </c>
      <c r="D15" s="35">
        <f t="shared" ca="1" si="15"/>
        <v>19</v>
      </c>
      <c r="E15" s="35">
        <f t="shared" ca="1" si="15"/>
        <v>20</v>
      </c>
      <c r="F15" s="35">
        <f t="shared" ca="1" si="15"/>
        <v>21</v>
      </c>
      <c r="G15" s="35">
        <f t="shared" ca="1" si="15"/>
        <v>22</v>
      </c>
      <c r="H15" s="36">
        <f t="shared" ca="1" si="15"/>
        <v>23</v>
      </c>
      <c r="I15" s="1"/>
      <c r="J15" s="34">
        <f t="shared" ca="1" si="13"/>
        <v>21</v>
      </c>
      <c r="K15" s="35">
        <f t="shared" ref="K15:P15" ca="1" si="16">J15+1</f>
        <v>22</v>
      </c>
      <c r="L15" s="35">
        <f t="shared" ca="1" si="16"/>
        <v>23</v>
      </c>
      <c r="M15" s="35">
        <f t="shared" ca="1" si="16"/>
        <v>24</v>
      </c>
      <c r="N15" s="35">
        <f t="shared" ca="1" si="16"/>
        <v>25</v>
      </c>
      <c r="O15" s="35">
        <f t="shared" ca="1" si="16"/>
        <v>26</v>
      </c>
      <c r="P15" s="36">
        <f t="shared" ca="1" si="16"/>
        <v>27</v>
      </c>
      <c r="Q15" s="1"/>
      <c r="R15" s="1"/>
    </row>
    <row r="16" spans="1:19" ht="29.25" customHeight="1">
      <c r="A16" s="1"/>
      <c r="B16" s="34">
        <f ca="1">IFERROR(IF(H15+1&gt;$D$10,"",H15+1),"")</f>
        <v>24</v>
      </c>
      <c r="C16" s="35">
        <f ca="1">IFERROR(IF(B16+1&gt;$D$10,"",B16+1),"")</f>
        <v>25</v>
      </c>
      <c r="D16" s="35">
        <f t="shared" ref="D16:H16" ca="1" si="17">IFERROR(IF(C16+1&gt;$D$10,"",C16+1),"")</f>
        <v>26</v>
      </c>
      <c r="E16" s="35">
        <f t="shared" ca="1" si="17"/>
        <v>27</v>
      </c>
      <c r="F16" s="35">
        <f t="shared" ca="1" si="17"/>
        <v>28</v>
      </c>
      <c r="G16" s="35">
        <f t="shared" ca="1" si="17"/>
        <v>29</v>
      </c>
      <c r="H16" s="36">
        <f t="shared" ca="1" si="17"/>
        <v>30</v>
      </c>
      <c r="I16" s="1"/>
      <c r="J16" s="34">
        <f ca="1">IFERROR(IF(P15+1&gt;$L$10,"",P15+1),"")</f>
        <v>28</v>
      </c>
      <c r="K16" s="35">
        <f ca="1">IFERROR(IF(J16+1&gt;$L$10,"",J16+1),"")</f>
        <v>29</v>
      </c>
      <c r="L16" s="35">
        <f t="shared" ref="L16:P16" ca="1" si="18">IFERROR(IF(K16+1&gt;$L$10,"",K16+1),"")</f>
        <v>30</v>
      </c>
      <c r="M16" s="35" t="str">
        <f t="shared" ca="1" si="18"/>
        <v/>
      </c>
      <c r="N16" s="35" t="str">
        <f t="shared" ca="1" si="18"/>
        <v/>
      </c>
      <c r="O16" s="35" t="str">
        <f t="shared" ca="1" si="18"/>
        <v/>
      </c>
      <c r="P16" s="36" t="str">
        <f t="shared" ca="1" si="18"/>
        <v/>
      </c>
      <c r="Q16" s="1"/>
      <c r="R16" s="1"/>
    </row>
    <row r="17" spans="1:18" ht="29.25" customHeight="1">
      <c r="A17" s="1"/>
      <c r="B17" s="37">
        <f ca="1">IFERROR(IF(H16+1&gt;$D$10,"",H16+1),"")</f>
        <v>31</v>
      </c>
      <c r="C17" s="38" t="str">
        <f ca="1">IFERROR(IF(B17+1&gt;$D$10,"",B17+1),"")</f>
        <v/>
      </c>
      <c r="D17" s="38" t="str">
        <f t="shared" ref="D17:H17" ca="1" si="19">IFERROR(IF(C17+1&gt;$D$10,"",C17+1),"")</f>
        <v/>
      </c>
      <c r="E17" s="38" t="str">
        <f t="shared" ca="1" si="19"/>
        <v/>
      </c>
      <c r="F17" s="38" t="str">
        <f t="shared" ca="1" si="19"/>
        <v/>
      </c>
      <c r="G17" s="38" t="str">
        <f t="shared" ca="1" si="19"/>
        <v/>
      </c>
      <c r="H17" s="39" t="str">
        <f t="shared" ca="1" si="19"/>
        <v/>
      </c>
      <c r="I17" s="1"/>
      <c r="J17" s="37" t="str">
        <f ca="1">IFERROR(IF(P16+1&gt;$L$10,"",P16+1),"")</f>
        <v/>
      </c>
      <c r="K17" s="38" t="str">
        <f ca="1">IFERROR(IF(J17+1&gt;$L$10,"",J17+1),"")</f>
        <v/>
      </c>
      <c r="L17" s="38" t="str">
        <f t="shared" ref="L17:P17" ca="1" si="20">IFERROR(IF(K17+1&gt;$L$10,"",K17+1),"")</f>
        <v/>
      </c>
      <c r="M17" s="38" t="str">
        <f t="shared" ca="1" si="20"/>
        <v/>
      </c>
      <c r="N17" s="38" t="str">
        <f t="shared" ca="1" si="20"/>
        <v/>
      </c>
      <c r="O17" s="38" t="str">
        <f t="shared" ca="1" si="20"/>
        <v/>
      </c>
      <c r="P17" s="39" t="str">
        <f t="shared" ca="1" si="20"/>
        <v/>
      </c>
      <c r="Q17" s="1"/>
      <c r="R17" s="1"/>
    </row>
  </sheetData>
  <mergeCells count="6">
    <mergeCell ref="S4:S9"/>
    <mergeCell ref="B1:P1"/>
    <mergeCell ref="B2:C2"/>
    <mergeCell ref="J2:K2"/>
    <mergeCell ref="B10:C10"/>
    <mergeCell ref="J10:K10"/>
  </mergeCells>
  <phoneticPr fontId="1" type="noConversion"/>
  <dataValidations xWindow="98" yWindow="315" count="23">
    <dataValidation allowBlank="1" showInputMessage="1" showErrorMessage="1" prompt="이 워크시트에 학기 일정을 만듭니다. R4 셀에 연도를, R6 셀에 시작 날짜를 R8 셀에 종료 날짜를 입력합니다. 4 개월 간의 일정이 자동으로 업데이트 됩니다." sqref="A1" xr:uid="{00000000-0002-0000-0300-000000000000}"/>
    <dataValidation allowBlank="1" showInputMessage="1" showErrorMessage="1" prompt="아래 셀에 연도를 입력합니다." sqref="R3" xr:uid="{00000000-0002-0000-0300-000001000000}"/>
    <dataValidation allowBlank="1" showInputMessage="1" showErrorMessage="1" prompt="이 셀에 연도를 입력합니다." sqref="R4" xr:uid="{00000000-0002-0000-0300-000002000000}"/>
    <dataValidation allowBlank="1" showInputMessage="1" showErrorMessage="1" prompt="아래 셀에 시작 날짜를 입력합니다." sqref="R5" xr:uid="{00000000-0002-0000-0300-000003000000}"/>
    <dataValidation allowBlank="1" showInputMessage="1" showErrorMessage="1" prompt="이 셀에 시작 날짜를 입력합니다." sqref="R6" xr:uid="{00000000-0002-0000-0300-000004000000}"/>
    <dataValidation allowBlank="1" showInputMessage="1" showErrorMessage="1" prompt="아래 셀에 종료 날짜를 입력합니다." sqref="R7" xr:uid="{00000000-0002-0000-0300-000005000000}"/>
    <dataValidation allowBlank="1" showInputMessage="1" showErrorMessage="1" prompt="이 셀에 종료 날짜를 입력합니다." sqref="R8" xr:uid="{00000000-0002-0000-0300-000006000000}"/>
    <dataValidation allowBlank="1" showInputMessage="1" showErrorMessage="1" prompt="이 달의 일정은 아래 B3에서 H9 셀에 있습니다. 다음 달은 J3에서 P9까지의 셀에 있습니다. 세 번째 달은 B11에서 H17까지의 셀에 있습니다. 네 번째 달은 J11에서 P17까지의 셀에 있습니다." sqref="B2:C2" xr:uid="{00000000-0002-0000-0300-000007000000}"/>
    <dataValidation allowBlank="1" showInputMessage="1" showErrorMessage="1" prompt="B3에서 H3 셀에는 위의 달에 대한 평일명이 있습니다. 이 셀은 평일부터 시작됩니다." sqref="B3" xr:uid="{00000000-0002-0000-0300-000008000000}"/>
    <dataValidation allowBlank="1" showInputMessage="1" showErrorMessage="1" prompt="이 달의 달력 일은 B4에서 H9 셀까지 자동으로 업데이트됩니다. 마감일이 있는 날짜는 RGB 색상(R=222 G=56 B=0)으로 강조 표시됩니다. " sqref="B4" xr:uid="{00000000-0002-0000-0300-000009000000}"/>
    <dataValidation allowBlank="1" showInputMessage="1" showErrorMessage="1" prompt="이 달의 일정은 아래 셀에 있습니다. J3에서 P3 셀에는 이 일정의 평일명이 포함됩니다." sqref="J2:K2" xr:uid="{00000000-0002-0000-0300-00000A000000}"/>
    <dataValidation allowBlank="1" showInputMessage="1" showErrorMessage="1" prompt="J11에서 P11 셀에는 위의 달에 대한 평일명이 있습니다. 이 셀은 평일부터 시작됩니다." sqref="J11" xr:uid="{00000000-0002-0000-0300-00000B000000}"/>
    <dataValidation allowBlank="1" showInputMessage="1" showErrorMessage="1" prompt="이 달의 달력 일은 J4에서 P9 셀까지 자동으로 업데이트됩니다. 마감일이 있는 날짜는 RGB 색상(R=222 G=56 B=0)으로 강조 표시됩니다. " sqref="J4" xr:uid="{00000000-0002-0000-0300-00000C000000}"/>
    <dataValidation allowBlank="1" showInputMessage="1" showErrorMessage="1" prompt="이 달의 일정은 아래 셀에 있습니다. B11에서 H11 셀에는 이 일정의 평일명이 포함됩니다." sqref="B10:C10" xr:uid="{00000000-0002-0000-0300-00000D000000}"/>
    <dataValidation allowBlank="1" showInputMessage="1" showErrorMessage="1" prompt="이 달의 달력 일은 B12에서 H17 셀까지 자동으로 업데이트됩니다. 마감일이 있는 날짜는 RGB 색상(R=222 G=56 B=0)으로 강조 표시됩니다. " sqref="B12" xr:uid="{00000000-0002-0000-0300-00000E000000}"/>
    <dataValidation allowBlank="1" showInputMessage="1" showErrorMessage="1" prompt="이 달의 일정은 아래 셀에 있습니다. J11에서 P11 셀에는 이 일정_x000a_의 평일명이 포함됩니다." sqref="J10:K10" xr:uid="{00000000-0002-0000-0300-00000F000000}"/>
    <dataValidation allowBlank="1" showInputMessage="1" showErrorMessage="1" prompt="이 달의 달력 일은 J12에서 P17 셀까지 자동으로 업데이트됩니다. 마감일이 있는 날짜는 RGB 색상(R=222 G=56 B=0)으로 강조 표시됩니다. " sqref="J12" xr:uid="{00000000-0002-0000-0300-000010000000}"/>
    <dataValidation allowBlank="1" showInputMessage="1" showErrorMessage="1" prompt="학기 일정 팁: _x000a__x000a_연도, 시작 날짜, 종료 날짜 및 마감일을 입력해서 4개월 간의 일정을 표시합니다. _x000a__x000a_마감일이 있는 날짜는 R=222 G=56 B=0로 표시됩니다." sqref="S4:S9" xr:uid="{00000000-0002-0000-0300-000011000000}"/>
    <dataValidation allowBlank="1" showInputMessage="1" showErrorMessage="1" prompt="한 달의 특정 일을 생성하는 수식이 이 셀에 있습니다. 이 콘텐츠를 삭제하지 마세요." sqref="D2 L2 D10 L10" xr:uid="{00000000-0002-0000-0300-000012000000}"/>
    <dataValidation allowBlank="1" showInputMessage="1" showErrorMessage="1" prompt="한 달의 주를 생성하는 수식이 이 셀에 있습니다. 이 콘텐츠를 삭제하지 마세요." sqref="E2 M2 E10 M10" xr:uid="{00000000-0002-0000-0300-000013000000}"/>
    <dataValidation allowBlank="1" showInputMessage="1" showErrorMessage="1" prompt="이 워크시트의 제목은 이 셀에 있습니다. 4개월간의 일정은 아래 셀에 있습니다. 팁은 S4 셀에 있습니다." sqref="B1:P1" xr:uid="{00000000-0002-0000-0300-000014000000}"/>
    <dataValidation allowBlank="1" showInputMessage="1" showErrorMessage="1" prompt="J3에서 P3 셀에는 위의 달에 대한 평일명이 있습니다. 이 셀은 평일부터 시작됩니다." sqref="J3" xr:uid="{00000000-0002-0000-0300-000015000000}"/>
    <dataValidation allowBlank="1" showInputMessage="1" showErrorMessage="1" prompt="B11에서 H11 셀에는 위의 달에 대한 평일명이 있습니다. 이 셀은 평일부터 시작됩니다." sqref="B11" xr:uid="{00000000-0002-0000-0300-000016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I4:J4 B4:H4 K4:P4 B12:H12 J12:P12" emptyCellReferenc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6" id="{AF716392-6C16-49A1-B40C-1257678D6450}">
            <xm:f>(B12&lt;&gt;"")*(DATEVALUE($R$4&amp;"년 "&amp;$B$10&amp;" "&amp;B12&amp;"일")&gt;=$R$6)*(DATEVALUE($R$4&amp;"년 "&amp;$B$10&amp;" "&amp;B12&amp;"일")&lt;=$R$8)*(MATCH(DATEVALUE($R$4&amp;"년 "&amp;$B$10&amp;" "&amp;B12&amp;"일"),마감일!$G:$G,0)&gt;0)</xm:f>
            <x14:dxf>
              <font>
                <b/>
                <i/>
                <color theme="4"/>
              </font>
            </x14:dxf>
          </x14:cfRule>
          <xm:sqref>B12:H17</xm:sqref>
        </x14:conditionalFormatting>
        <x14:conditionalFormatting xmlns:xm="http://schemas.microsoft.com/office/excel/2006/main">
          <x14:cfRule type="expression" priority="108" id="{83BB8D5E-7B5C-4566-A802-24F8F2D1A463}">
            <xm:f>(J12&lt;&gt;"")*(DATEVALUE($R$4&amp;"년 "&amp;$J$10&amp;" "&amp;J12&amp;"일")&gt;=$R$6)*(DATEVALUE($R$4&amp;"년 "&amp;$J$10&amp;" "&amp;J12&amp;"일")&lt;=$R$8)*(MATCH(DATEVALUE($R$4&amp;"년 "&amp;$J$10&amp;" "&amp;J12&amp;"일"),마감일!$G:$G,0)&gt;0)</xm:f>
            <x14:dxf>
              <font>
                <b/>
                <i/>
                <color theme="4"/>
              </font>
            </x14:dxf>
          </x14:cfRule>
          <xm:sqref>J12:P17 R14</xm:sqref>
        </x14:conditionalFormatting>
        <x14:conditionalFormatting xmlns:xm="http://schemas.microsoft.com/office/excel/2006/main">
          <x14:cfRule type="expression" priority="110" id="{6A42FF6F-2BB9-43AE-A8E1-70BD9879AB95}">
            <xm:f>(B4&lt;&gt;"")*(DATEVALUE($R$4&amp;"년 "&amp;$B$2&amp;" "&amp;B4&amp;"일")&gt;=$R$6)*(DATEVALUE($R$4&amp;"년 "&amp;$B$2&amp;" "&amp;B4&amp;"일")&lt;=$R$8)*(MATCH(DATEVALUE($R$4&amp;"년 "&amp;$B$2&amp;" "&amp;B4&amp;"일"),마감일!$G:$G,0))</xm:f>
            <x14:dxf>
              <font>
                <b/>
                <i/>
                <color theme="4"/>
              </font>
            </x14:dxf>
          </x14:cfRule>
          <xm:sqref>B4:H9</xm:sqref>
        </x14:conditionalFormatting>
        <x14:conditionalFormatting xmlns:xm="http://schemas.microsoft.com/office/excel/2006/main">
          <x14:cfRule type="expression" priority="112" id="{25F2C936-614F-4406-9635-03B2F39A7B7A}">
            <xm:f>(J4&lt;&gt;"")*(DATEVALUE($R$4&amp;"년 "&amp;$J$2&amp;" "&amp;J4&amp;"일")&gt;=$R$6)*(DATEVALUE($R$4&amp;"년 "&amp;$J$2&amp;" "&amp;J4&amp;"일")&lt;=$R$8)*(MATCH(DATEVALUE($R$4&amp;"년 "&amp;$J$2&amp;" "&amp;J4&amp;"일"),마감일!$G:$G,0)&gt;0)</xm:f>
            <x14:dxf>
              <font>
                <b/>
                <i/>
                <color theme="4"/>
              </font>
            </x14:dxf>
          </x14:cfRule>
          <xm:sqref>J4:P9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13</vt:i4>
      </vt:variant>
    </vt:vector>
  </HeadingPairs>
  <TitlesOfParts>
    <vt:vector size="17" baseType="lpstr">
      <vt:lpstr>수업 목록</vt:lpstr>
      <vt:lpstr>마감일</vt:lpstr>
      <vt:lpstr>주간 일정</vt:lpstr>
      <vt:lpstr>학기 일정</vt:lpstr>
      <vt:lpstr>ClassList</vt:lpstr>
      <vt:lpstr>DaysOfWeek</vt:lpstr>
      <vt:lpstr>마감일!Print_Area</vt:lpstr>
      <vt:lpstr>'수업 목록'!Print_Area</vt:lpstr>
      <vt:lpstr>'주간 일정'!Print_Area</vt:lpstr>
      <vt:lpstr>'학기 일정'!Print_Area</vt:lpstr>
      <vt:lpstr>마감일!Print_Titles</vt:lpstr>
      <vt:lpstr>'수업 목록'!Print_Titles</vt:lpstr>
      <vt:lpstr>'주간 일정'!Print_Titles</vt:lpstr>
      <vt:lpstr>ScheduleEnd</vt:lpstr>
      <vt:lpstr>ScheduleSemester</vt:lpstr>
      <vt:lpstr>ScheduleStart</vt:lpstr>
      <vt:lpstr>ScheduleYear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2018-02-18T21:40:39Z</dcterms:created>
  <dcterms:modified xsi:type="dcterms:W3CDTF">2019-05-27T06:01:19Z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2018-02-18T21:40:45.6617866Z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