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Slavik\templates\FY14Mar25\Processing\_KKZ_For_Review\"/>
    </mc:Choice>
  </mc:AlternateContent>
  <bookViews>
    <workbookView xWindow="0" yWindow="450" windowWidth="20490" windowHeight="7515"/>
  </bookViews>
  <sheets>
    <sheet name="Әрекетті бақылаушы" sheetId="1" r:id="rId1"/>
    <sheet name="Әрекеттер тізімі" sheetId="2" state="hidden" r:id="rId2"/>
  </sheets>
  <definedNames>
    <definedName name="ActivityList">'Әрекеттер тізімі'!$B$4:$B$8</definedName>
    <definedName name="ActivityLookup">'Әрекеттер тізімі'!$B$4:$C$8</definedName>
    <definedName name="AllOthers">'Әрекетті бақылаушы'!$A$23</definedName>
    <definedName name="Category1">'Әрекетті бақылаушы'!$A$3</definedName>
    <definedName name="Category1Unit">'Әрекетті бақылаушы'!$C$4</definedName>
    <definedName name="Category2">'Әрекетті бақылаушы'!$A$7</definedName>
    <definedName name="Category2Unit">'Әрекетті бақылаушы'!$C$8</definedName>
    <definedName name="Category3">'Әрекетті бақылаушы'!$A$11</definedName>
    <definedName name="Category3Unit">'Әрекетті бақылаушы'!$C$12</definedName>
    <definedName name="Category4">'Әрекетті бақылаушы'!$A$15</definedName>
    <definedName name="Category4Unit">'Әрекетті бақылаушы'!$C$16</definedName>
    <definedName name="Category5">'Әрекетті бақылаушы'!$A$19</definedName>
    <definedName name="Category5Unit">'Әрекетті бақылаушы'!$C$20</definedName>
    <definedName name="GrandTotal">SUM(Тізім[Жалпы])</definedName>
    <definedName name="OtherTotal">GrandTotal-SUM('Әрекетті бақылаушы'!$B$3:$B$15)</definedName>
  </definedNames>
  <calcPr calcId="15251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6" i="1"/>
  <c r="B21" i="1" l="1"/>
  <c r="B19" i="1"/>
  <c r="B17" i="1"/>
  <c r="B15" i="1"/>
  <c r="B13" i="1"/>
  <c r="B11" i="1"/>
  <c r="B9" i="1"/>
  <c r="B7" i="1"/>
  <c r="B5" i="1"/>
  <c r="B3" i="1"/>
  <c r="B4" i="2" l="1"/>
  <c r="B5" i="2"/>
  <c r="B6" i="2"/>
  <c r="B7" i="2"/>
  <c r="C4" i="2"/>
  <c r="C5" i="2"/>
  <c r="C6" i="2"/>
  <c r="C7" i="2"/>
  <c r="B8" i="2"/>
  <c r="C8" i="2"/>
  <c r="B23" i="1" l="1"/>
</calcChain>
</file>

<file path=xl/sharedStrings.xml><?xml version="1.0" encoding="utf-8"?>
<sst xmlns="http://schemas.openxmlformats.org/spreadsheetml/2006/main" count="41" uniqueCount="24">
  <si>
    <t>Әрекетті бақылаушы</t>
  </si>
  <si>
    <t>Велосипед тебу</t>
  </si>
  <si>
    <t>Жүзу</t>
  </si>
  <si>
    <t>3-әрекет</t>
  </si>
  <si>
    <t>4-әрекет</t>
  </si>
  <si>
    <t>5-әрекет</t>
  </si>
  <si>
    <t>Жалпы</t>
  </si>
  <si>
    <t>Километр</t>
  </si>
  <si>
    <t>Калория</t>
  </si>
  <si>
    <t>Метр</t>
  </si>
  <si>
    <t>Қадам</t>
  </si>
  <si>
    <t>Қайталау саны</t>
  </si>
  <si>
    <t>Күні</t>
  </si>
  <si>
    <t>Әрекет</t>
  </si>
  <si>
    <t>Бастау уақыты</t>
  </si>
  <si>
    <t>Ұзақтығы</t>
  </si>
  <si>
    <t>Бірлік</t>
  </si>
  <si>
    <t>Жазба</t>
  </si>
  <si>
    <t>Ыстық және дымқыл</t>
  </si>
  <si>
    <t>Түстен кейін салқын</t>
  </si>
  <si>
    <t>Түнде жақсы ұйықтадым</t>
  </si>
  <si>
    <t>Әрекеттер тізімі</t>
  </si>
  <si>
    <t>Төмендегі тізім реттелетін әрекеттерге байланыстырылған және Әрекеттер журналындағы ашылмалы тізімді орналастырады. Бұл парақ жасырын қалуы тиіс.</t>
  </si>
  <si>
    <r>
      <rPr>
        <b/>
        <sz val="10"/>
        <color theme="0"/>
        <rFont val="Calibri"/>
        <family val="2"/>
        <scheme val="major"/>
      </rPr>
      <t>Негізгі 5 әрекетті бақылаңыз!</t>
    </r>
    <r>
      <rPr>
        <sz val="10"/>
        <color theme="0"/>
        <rFont val="Calibri"/>
        <family val="2"/>
        <scheme val="major"/>
      </rPr>
      <t xml:space="preserve"> Төмендегі әрекеттер туралы ақпаратты бұрын ең көп орындаған әрекеттермен ауыстырыңыз. Сосын, прогресті бақылау үшін әрекеттер журналына олардың жазбаларын қосыңыз.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</si>
</sst>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h]:mm:ss;@"/>
    <numFmt numFmtId="166" formatCode="0.0"/>
  </numFmts>
  <fonts count="13" x14ac:knownFonts="1">
    <font>
      <sz val="10"/>
      <color theme="3"/>
      <name val="Calibri"/>
      <family val="2"/>
      <scheme val="minor"/>
    </font>
    <font>
      <sz val="36"/>
      <color theme="8"/>
      <name val="Calibri"/>
      <family val="2"/>
      <scheme val="maj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0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 applyNumberFormat="0" applyFill="0" applyBorder="0" applyProtection="0">
      <alignment vertical="center"/>
    </xf>
    <xf numFmtId="0" fontId="8" fillId="0" borderId="0" applyNumberFormat="0" applyBorder="0" applyProtection="0"/>
    <xf numFmtId="0" fontId="7" fillId="3" borderId="0" applyNumberFormat="0" applyBorder="0" applyAlignment="0" applyProtection="0"/>
    <xf numFmtId="0" fontId="4" fillId="4" borderId="0" applyNumberFormat="0" applyBorder="0" applyProtection="0">
      <alignment horizontal="center" vertical="top"/>
    </xf>
  </cellStyleXfs>
  <cellXfs count="59">
    <xf numFmtId="0" fontId="0" fillId="0" borderId="0" xfId="0">
      <alignment vertical="center"/>
    </xf>
    <xf numFmtId="164" fontId="1" fillId="2" borderId="0" xfId="0" applyNumberFormat="1" applyFont="1" applyFill="1">
      <alignment vertical="center"/>
    </xf>
    <xf numFmtId="164" fontId="0" fillId="2" borderId="0" xfId="0" applyNumberFormat="1" applyFont="1" applyFill="1">
      <alignment vertical="center"/>
    </xf>
    <xf numFmtId="0" fontId="8" fillId="0" borderId="0" xfId="1"/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3" fillId="4" borderId="1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6" fillId="0" borderId="0" xfId="0" applyFont="1" applyAlignment="1"/>
    <xf numFmtId="0" fontId="7" fillId="3" borderId="0" xfId="2" applyAlignment="1">
      <alignment horizontal="left" vertical="center" indent="1"/>
    </xf>
    <xf numFmtId="20" fontId="0" fillId="0" borderId="0" xfId="0" applyNumberFormat="1" applyFont="1" applyFill="1" applyBorder="1" applyAlignment="1">
      <alignment horizontal="right" vertical="center" indent="1"/>
    </xf>
    <xf numFmtId="20" fontId="0" fillId="2" borderId="0" xfId="0" applyNumberFormat="1" applyFont="1" applyFill="1" applyAlignment="1">
      <alignment horizontal="right" vertical="center" indent="1"/>
    </xf>
    <xf numFmtId="20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>
      <alignment vertical="center"/>
    </xf>
    <xf numFmtId="15" fontId="0" fillId="0" borderId="0" xfId="0" applyNumberFormat="1" applyFont="1" applyFill="1" applyBorder="1" applyAlignment="1">
      <alignment horizontal="left" vertical="center" indent="1"/>
    </xf>
    <xf numFmtId="15" fontId="0" fillId="2" borderId="0" xfId="0" applyNumberFormat="1" applyFont="1" applyFill="1" applyAlignment="1">
      <alignment horizontal="left" vertical="center" indent="1"/>
    </xf>
    <xf numFmtId="15" fontId="0" fillId="2" borderId="0" xfId="0" applyNumberFormat="1" applyFont="1" applyFill="1">
      <alignment vertical="center"/>
    </xf>
    <xf numFmtId="0" fontId="11" fillId="3" borderId="0" xfId="2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166" fontId="4" fillId="4" borderId="0" xfId="3" applyNumberFormat="1" applyAlignment="1">
      <alignment horizontal="center"/>
    </xf>
    <xf numFmtId="1" fontId="4" fillId="4" borderId="0" xfId="3" applyNumberFormat="1" applyBorder="1" applyAlignment="1">
      <alignment horizontal="center" vertical="top"/>
    </xf>
    <xf numFmtId="1" fontId="4" fillId="4" borderId="1" xfId="3" applyNumberFormat="1" applyBorder="1" applyAlignment="1">
      <alignment horizontal="center" vertical="top"/>
    </xf>
    <xf numFmtId="0" fontId="2" fillId="4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2"/>
    </xf>
    <xf numFmtId="0" fontId="10" fillId="3" borderId="0" xfId="0" applyFont="1" applyFill="1" applyBorder="1" applyAlignment="1">
      <alignment horizontal="left" vertical="center" indent="2"/>
    </xf>
    <xf numFmtId="1" fontId="4" fillId="3" borderId="0" xfId="3" applyNumberFormat="1" applyFill="1" applyAlignment="1">
      <alignment horizontal="center" vertical="center"/>
    </xf>
    <xf numFmtId="0" fontId="4" fillId="3" borderId="0" xfId="3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7" fillId="3" borderId="0" xfId="2" applyAlignment="1">
      <alignment horizontal="left" vertical="center" indent="1"/>
    </xf>
    <xf numFmtId="0" fontId="9" fillId="3" borderId="0" xfId="2" applyFont="1" applyAlignment="1">
      <alignment horizontal="left" vertical="center" wrapText="1" indent="1"/>
    </xf>
  </cellXfs>
  <cellStyles count="4">
    <cellStyle name="1-тақырып" xfId="1" builtinId="16" customBuiltin="1"/>
    <cellStyle name="2-тақырып" xfId="3" builtinId="17" customBuiltin="1"/>
    <cellStyle name="Қалыпты" xfId="0" builtinId="0" customBuiltin="1"/>
    <cellStyle name="Тақырып" xfId="2" builtinId="15" customBuiltin="1"/>
  </cellStyles>
  <dxfs count="12">
    <dxf>
      <alignment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5" formatCode="hh:mm"/>
      <alignment horizontal="righ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numFmt numFmtId="20" formatCode="d/mmm/yy"/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Әрекеттер журналы" defaultPivotStyle="PivotStyleLight8">
    <tableStyle name="Әрекеттер журналы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  <a:latin typeface="+mj-lt"/>
              </a:rPr>
              <a:t>Әрекетке жұмсалған калория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1967128007677459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'Әрекетті бақылаушы'!$A$3</c:f>
              <c:strCache>
                <c:ptCount val="1"/>
                <c:pt idx="0">
                  <c:v>Велосипед тебу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'Әрекетті бақылаушы'!$A$1</c:f>
              <c:strCache>
                <c:ptCount val="1"/>
                <c:pt idx="0">
                  <c:v>Әрекетті бақылаушы</c:v>
                </c:pt>
              </c:strCache>
            </c:strRef>
          </c:cat>
          <c:val>
            <c:numRef>
              <c:f>'Әрекетті бақылаушы'!$B$5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</c:ser>
        <c:ser>
          <c:idx val="1"/>
          <c:order val="1"/>
          <c:tx>
            <c:strRef>
              <c:f>'Әрекетті бақылаушы'!$A$7</c:f>
              <c:strCache>
                <c:ptCount val="1"/>
                <c:pt idx="0">
                  <c:v>Жүзу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'Әрекетті бақылаушы'!$A$1</c:f>
              <c:strCache>
                <c:ptCount val="1"/>
                <c:pt idx="0">
                  <c:v>Әрекетті бақылаушы</c:v>
                </c:pt>
              </c:strCache>
            </c:strRef>
          </c:cat>
          <c:val>
            <c:numRef>
              <c:f>'Әрекетті бақылаушы'!$B$9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</c:ser>
        <c:ser>
          <c:idx val="2"/>
          <c:order val="2"/>
          <c:tx>
            <c:strRef>
              <c:f>'Әрекетті бақылаушы'!$A$11</c:f>
              <c:strCache>
                <c:ptCount val="1"/>
                <c:pt idx="0">
                  <c:v>3-әрекет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'Әрекетті бақылаушы'!$A$1</c:f>
              <c:strCache>
                <c:ptCount val="1"/>
                <c:pt idx="0">
                  <c:v>Әрекетті бақылаушы</c:v>
                </c:pt>
              </c:strCache>
            </c:strRef>
          </c:cat>
          <c:val>
            <c:numRef>
              <c:f>'Әрекетті бақылаушы'!$B$13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</c:ser>
        <c:ser>
          <c:idx val="3"/>
          <c:order val="3"/>
          <c:tx>
            <c:strRef>
              <c:f>'Әрекетті бақылаушы'!$A$15</c:f>
              <c:strCache>
                <c:ptCount val="1"/>
                <c:pt idx="0">
                  <c:v>4-әрекет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'Әрекетті бақылаушы'!$A$1</c:f>
              <c:strCache>
                <c:ptCount val="1"/>
                <c:pt idx="0">
                  <c:v>Әрекетті бақылаушы</c:v>
                </c:pt>
              </c:strCache>
            </c:strRef>
          </c:cat>
          <c:val>
            <c:numRef>
              <c:f>'Әрекетті бақылаушы'!$B$17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</c:ser>
        <c:ser>
          <c:idx val="4"/>
          <c:order val="4"/>
          <c:tx>
            <c:strRef>
              <c:f>'Әрекетті бақылаушы'!$A$19</c:f>
              <c:strCache>
                <c:ptCount val="1"/>
                <c:pt idx="0">
                  <c:v>5-әрекет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'Әрекетті бақылаушы'!$A$1</c:f>
              <c:strCache>
                <c:ptCount val="1"/>
                <c:pt idx="0">
                  <c:v>Әрекетті бақылаушы</c:v>
                </c:pt>
              </c:strCache>
            </c:strRef>
          </c:cat>
          <c:val>
            <c:numRef>
              <c:f>'Әрекетті бақылаушы'!$B$21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644611728"/>
        <c:axId val="-644615536"/>
      </c:barChart>
      <c:catAx>
        <c:axId val="-644611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44615536"/>
        <c:crosses val="autoZero"/>
        <c:auto val="1"/>
        <c:lblAlgn val="ctr"/>
        <c:lblOffset val="100"/>
        <c:noMultiLvlLbl val="0"/>
      </c:catAx>
      <c:valAx>
        <c:axId val="-64461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4461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80423647484606"/>
          <c:y val="6.0917995006721751E-2"/>
          <c:w val="0.12530634661856696"/>
          <c:h val="0.90302797516164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57150</xdr:rowOff>
    </xdr:from>
    <xdr:to>
      <xdr:col>11</xdr:col>
      <xdr:colOff>2409825</xdr:colOff>
      <xdr:row>3</xdr:row>
      <xdr:rowOff>28575</xdr:rowOff>
    </xdr:to>
    <xdr:graphicFrame macro="">
      <xdr:nvGraphicFramePr>
        <xdr:cNvPr id="2" name="Жұмсалған калория" descr="Жасалған жолақ диаграмма әрекеттерке жұмсалған калорияны көрсетеді." title="Әрекетке жұмсалған калория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ізім" displayName="Тізім" ref="E5:L12" totalsRowShown="0" headerRowDxfId="9" dataDxfId="8">
  <tableColumns count="8">
    <tableColumn id="1" name="Күні" dataDxfId="7"/>
    <tableColumn id="2" name="Әрекет" dataDxfId="6"/>
    <tableColumn id="9" name="Бастау уақыты" dataDxfId="5"/>
    <tableColumn id="10" name="Ұзақтығы" dataDxfId="4"/>
    <tableColumn id="3" name="Жалпы" dataDxfId="3"/>
    <tableColumn id="4" name="Бірлік" dataDxfId="2">
      <calculatedColumnFormula>IFERROR(VLOOKUP(Тізім[[#This Row],[Әрекет]],ActivityLookup,2,FALSE),"")</calculatedColumnFormula>
    </tableColumn>
    <tableColumn id="5" name="Калория" dataDxfId="1"/>
    <tableColumn id="7" name="Жазба" dataDxfId="0"/>
  </tableColumns>
  <tableStyleInfo name="Әрекеттер журналы" showFirstColumn="0" showLastColumn="0" showRowStripes="1" showColumnStripes="0"/>
  <extLst>
    <ext xmlns:x14="http://schemas.microsoft.com/office/spreadsheetml/2009/9/main" uri="{504A1905-F514-4f6f-8877-14C23A59335A}">
      <x14:table altText="Әрекеттер журналы" altTextSummary="Күні, әрекет түрі, бастау уақыты, ұзақтығы, жалпы саны, бірлік, калория және жазбалар сияқты әрекет элементтерінің тізімі.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24"/>
  <sheetViews>
    <sheetView showGridLines="0" tabSelected="1" zoomScaleNormal="100" workbookViewId="0"/>
  </sheetViews>
  <sheetFormatPr defaultRowHeight="21.75" customHeight="1" x14ac:dyDescent="0.2"/>
  <cols>
    <col min="1" max="1" width="14.28515625" style="4" customWidth="1"/>
    <col min="2" max="2" width="15.5703125" style="4" customWidth="1"/>
    <col min="3" max="3" width="11.7109375" style="23" customWidth="1"/>
    <col min="4" max="4" width="1.42578125" customWidth="1"/>
    <col min="5" max="5" width="14.28515625" style="41" customWidth="1"/>
    <col min="6" max="6" width="18.85546875" style="4" customWidth="1"/>
    <col min="7" max="7" width="13.5703125" style="37" customWidth="1"/>
    <col min="8" max="8" width="10.5703125" style="38" customWidth="1"/>
    <col min="9" max="9" width="9.85546875" style="4" customWidth="1"/>
    <col min="10" max="10" width="16" style="2" customWidth="1"/>
    <col min="11" max="11" width="10.42578125" customWidth="1"/>
    <col min="12" max="12" width="36.5703125" customWidth="1"/>
  </cols>
  <sheetData>
    <row r="1" spans="1:12" s="3" customFormat="1" ht="33" customHeight="1" x14ac:dyDescent="0.7">
      <c r="A1" s="34" t="s">
        <v>0</v>
      </c>
      <c r="B1" s="14"/>
      <c r="C1" s="17"/>
      <c r="D1"/>
      <c r="E1" s="5"/>
      <c r="F1" s="5"/>
      <c r="G1" s="6"/>
      <c r="H1" s="5"/>
      <c r="I1" s="5"/>
      <c r="J1" s="1"/>
    </row>
    <row r="2" spans="1:12" ht="74.25" customHeight="1" x14ac:dyDescent="0.2">
      <c r="A2" s="42" t="s">
        <v>23</v>
      </c>
      <c r="B2" s="42"/>
      <c r="C2" s="42"/>
      <c r="E2" s="4"/>
      <c r="G2" s="11"/>
      <c r="H2"/>
      <c r="I2"/>
      <c r="J2"/>
    </row>
    <row r="3" spans="1:12" ht="18" customHeight="1" x14ac:dyDescent="0.2">
      <c r="A3" s="43" t="s">
        <v>1</v>
      </c>
      <c r="B3" s="45">
        <f>SUMIF(Тізім[Әрекет],Category1,Тізім[Жалпы])</f>
        <v>19.46</v>
      </c>
      <c r="C3" s="18"/>
      <c r="E3"/>
      <c r="F3"/>
      <c r="G3"/>
      <c r="H3"/>
      <c r="I3"/>
      <c r="J3"/>
    </row>
    <row r="4" spans="1:12" ht="18" customHeight="1" x14ac:dyDescent="0.2">
      <c r="A4" s="43"/>
      <c r="B4" s="45"/>
      <c r="C4" s="15" t="s">
        <v>7</v>
      </c>
      <c r="E4" s="4"/>
      <c r="G4" s="7"/>
      <c r="H4"/>
      <c r="I4"/>
      <c r="J4"/>
    </row>
    <row r="5" spans="1:12" ht="21.75" customHeight="1" x14ac:dyDescent="0.2">
      <c r="A5" s="43"/>
      <c r="B5" s="46">
        <f>SUMIF(Тізім[Әрекет],Category1,Тізім[Калория])</f>
        <v>847</v>
      </c>
      <c r="C5" s="16" t="s">
        <v>8</v>
      </c>
      <c r="E5" s="28" t="s">
        <v>12</v>
      </c>
      <c r="F5" s="8" t="s">
        <v>13</v>
      </c>
      <c r="G5" s="29" t="s">
        <v>14</v>
      </c>
      <c r="H5" s="27" t="s">
        <v>15</v>
      </c>
      <c r="I5" s="27" t="s">
        <v>6</v>
      </c>
      <c r="J5" s="30" t="s">
        <v>16</v>
      </c>
      <c r="K5" s="29" t="s">
        <v>8</v>
      </c>
      <c r="L5" s="8" t="s">
        <v>17</v>
      </c>
    </row>
    <row r="6" spans="1:12" ht="21.75" customHeight="1" thickBot="1" x14ac:dyDescent="0.25">
      <c r="A6" s="44"/>
      <c r="B6" s="47"/>
      <c r="C6" s="19"/>
      <c r="E6" s="39">
        <v>41793</v>
      </c>
      <c r="F6" s="8" t="s">
        <v>1</v>
      </c>
      <c r="G6" s="35">
        <v>0.66666666666666663</v>
      </c>
      <c r="H6" s="10">
        <v>1.5972222222222224E-2</v>
      </c>
      <c r="I6" s="9">
        <v>3.66</v>
      </c>
      <c r="J6" s="26" t="str">
        <f>IFERROR(VLOOKUP(Тізім[[#This Row],[Әрекет]],ActivityLookup,2,FALSE),"")</f>
        <v>Километр</v>
      </c>
      <c r="K6" s="24">
        <v>173</v>
      </c>
      <c r="L6" s="8" t="s">
        <v>18</v>
      </c>
    </row>
    <row r="7" spans="1:12" ht="21.75" customHeight="1" thickTop="1" x14ac:dyDescent="0.2">
      <c r="A7" s="48" t="s">
        <v>2</v>
      </c>
      <c r="B7" s="45">
        <f>SUMIF(Тізім[Әрекет],Category2,Тізім[Жалпы])</f>
        <v>1700</v>
      </c>
      <c r="C7" s="20"/>
      <c r="E7" s="39">
        <v>41795</v>
      </c>
      <c r="F7" s="8" t="s">
        <v>1</v>
      </c>
      <c r="G7" s="35">
        <v>0.60416666666666663</v>
      </c>
      <c r="H7" s="10">
        <v>3.125E-2</v>
      </c>
      <c r="I7" s="9">
        <v>7.8</v>
      </c>
      <c r="J7" s="26" t="str">
        <f>IFERROR(VLOOKUP(Тізім[[#This Row],[Әрекет]],ActivityLookup,2,FALSE),"")</f>
        <v>Километр</v>
      </c>
      <c r="K7" s="24">
        <v>330</v>
      </c>
      <c r="L7" s="8" t="s">
        <v>19</v>
      </c>
    </row>
    <row r="8" spans="1:12" ht="21.75" customHeight="1" x14ac:dyDescent="0.2">
      <c r="A8" s="43"/>
      <c r="B8" s="45"/>
      <c r="C8" s="15" t="s">
        <v>9</v>
      </c>
      <c r="E8" s="39">
        <v>41796</v>
      </c>
      <c r="F8" s="8" t="s">
        <v>2</v>
      </c>
      <c r="G8" s="35">
        <v>0.41666666666666669</v>
      </c>
      <c r="H8" s="10">
        <v>2.0833333333333332E-2</v>
      </c>
      <c r="I8" s="9">
        <v>1700</v>
      </c>
      <c r="J8" s="26" t="str">
        <f>IFERROR(VLOOKUP(Тізім[[#This Row],[Әрекет]],ActivityLookup,2,FALSE),"")</f>
        <v>Метр</v>
      </c>
      <c r="K8" s="24">
        <v>237</v>
      </c>
      <c r="L8" s="8" t="s">
        <v>20</v>
      </c>
    </row>
    <row r="9" spans="1:12" ht="21.75" customHeight="1" x14ac:dyDescent="0.2">
      <c r="A9" s="43"/>
      <c r="B9" s="46">
        <f>SUMIF(Тізім[Әрекет],Category2,Тізім[Калория])</f>
        <v>237</v>
      </c>
      <c r="C9" s="16" t="s">
        <v>8</v>
      </c>
      <c r="E9" s="39">
        <v>41797</v>
      </c>
      <c r="F9" s="8" t="s">
        <v>3</v>
      </c>
      <c r="G9" s="35">
        <v>0.5625</v>
      </c>
      <c r="H9" s="10">
        <v>2.4305555555555556E-2</v>
      </c>
      <c r="I9" s="9">
        <v>3227</v>
      </c>
      <c r="J9" s="26" t="str">
        <f>IFERROR(VLOOKUP(Тізім[[#This Row],[Әрекет]],ActivityLookup,2,FALSE),"")</f>
        <v>Қадам</v>
      </c>
      <c r="K9" s="24">
        <v>150</v>
      </c>
      <c r="L9" s="8"/>
    </row>
    <row r="10" spans="1:12" ht="21.75" customHeight="1" thickBot="1" x14ac:dyDescent="0.25">
      <c r="A10" s="44"/>
      <c r="B10" s="47"/>
      <c r="C10" s="21"/>
      <c r="E10" s="39">
        <v>41801</v>
      </c>
      <c r="F10" s="8" t="s">
        <v>4</v>
      </c>
      <c r="G10" s="35">
        <v>0.22916666666666666</v>
      </c>
      <c r="H10" s="10">
        <v>2.0833333333333332E-2</v>
      </c>
      <c r="I10" s="9">
        <v>30</v>
      </c>
      <c r="J10" s="26" t="str">
        <f>IFERROR(VLOOKUP(Тізім[[#This Row],[Әрекет]],ActivityLookup,2,FALSE),"")</f>
        <v>Қайталау саны</v>
      </c>
      <c r="K10" s="24">
        <v>115</v>
      </c>
      <c r="L10" s="8"/>
    </row>
    <row r="11" spans="1:12" ht="21.75" customHeight="1" thickTop="1" x14ac:dyDescent="0.2">
      <c r="A11" s="48" t="s">
        <v>3</v>
      </c>
      <c r="B11" s="45">
        <f>SUMIF(Тізім[Әрекет],Category3,Тізім[Жалпы])</f>
        <v>3227</v>
      </c>
      <c r="C11" s="20"/>
      <c r="E11" s="40">
        <v>41801</v>
      </c>
      <c r="F11" s="12" t="s">
        <v>5</v>
      </c>
      <c r="G11" s="36">
        <v>0.25</v>
      </c>
      <c r="H11" s="32">
        <v>3.125E-2</v>
      </c>
      <c r="I11" s="12">
        <v>5</v>
      </c>
      <c r="J11" s="26" t="str">
        <f>IFERROR(VLOOKUP(Тізім[[#This Row],[Әрекет]],ActivityLookup,2,FALSE),"")</f>
        <v>Километр</v>
      </c>
      <c r="K11" s="25">
        <v>345</v>
      </c>
      <c r="L11" s="13"/>
    </row>
    <row r="12" spans="1:12" ht="21.75" customHeight="1" x14ac:dyDescent="0.2">
      <c r="A12" s="43"/>
      <c r="B12" s="45"/>
      <c r="C12" s="15" t="s">
        <v>10</v>
      </c>
      <c r="E12" s="40">
        <v>41803</v>
      </c>
      <c r="F12" s="12" t="s">
        <v>1</v>
      </c>
      <c r="G12" s="36">
        <v>0.41666666666666669</v>
      </c>
      <c r="H12" s="32">
        <v>2.7777777777777776E-2</v>
      </c>
      <c r="I12" s="12">
        <v>8</v>
      </c>
      <c r="J12" s="26" t="str">
        <f>IFERROR(VLOOKUP(Тізім[[#This Row],[Әрекет]],ActivityLookup,2,FALSE),"")</f>
        <v>Километр</v>
      </c>
      <c r="K12" s="25">
        <v>344</v>
      </c>
      <c r="L12" s="31"/>
    </row>
    <row r="13" spans="1:12" ht="21.75" customHeight="1" x14ac:dyDescent="0.2">
      <c r="A13" s="43"/>
      <c r="B13" s="46">
        <f>SUMIF(Тізім[Әрекет],Category3,Тізім[Калория])</f>
        <v>150</v>
      </c>
      <c r="C13" s="16" t="s">
        <v>8</v>
      </c>
      <c r="L13" s="8"/>
    </row>
    <row r="14" spans="1:12" ht="21.75" customHeight="1" thickBot="1" x14ac:dyDescent="0.25">
      <c r="A14" s="43"/>
      <c r="B14" s="47"/>
      <c r="C14" s="22"/>
      <c r="L14" s="8"/>
    </row>
    <row r="15" spans="1:12" ht="21.75" customHeight="1" thickTop="1" x14ac:dyDescent="0.2">
      <c r="A15" s="48" t="s">
        <v>4</v>
      </c>
      <c r="B15" s="45">
        <f>SUMIF(Тізім[Әрекет],Category4,Тізім[Жалпы])</f>
        <v>30</v>
      </c>
      <c r="C15" s="20"/>
      <c r="L15" s="8"/>
    </row>
    <row r="16" spans="1:12" ht="21.75" customHeight="1" x14ac:dyDescent="0.2">
      <c r="A16" s="43"/>
      <c r="B16" s="45"/>
      <c r="C16" s="15" t="s">
        <v>11</v>
      </c>
      <c r="L16" s="13"/>
    </row>
    <row r="17" spans="1:3" ht="21.75" customHeight="1" x14ac:dyDescent="0.2">
      <c r="A17" s="43"/>
      <c r="B17" s="46">
        <f>SUMIF(Тізім[Әрекет],Category4,Тізім[Калория])</f>
        <v>115</v>
      </c>
      <c r="C17" s="16" t="s">
        <v>8</v>
      </c>
    </row>
    <row r="18" spans="1:3" ht="21.75" customHeight="1" thickBot="1" x14ac:dyDescent="0.25">
      <c r="A18" s="43"/>
      <c r="B18" s="47"/>
      <c r="C18" s="21"/>
    </row>
    <row r="19" spans="1:3" ht="21.75" customHeight="1" thickTop="1" x14ac:dyDescent="0.2">
      <c r="A19" s="55" t="s">
        <v>5</v>
      </c>
      <c r="B19" s="45">
        <f>SUMIF(Тізім[Әрекет],Category5,Тізім[Жалпы])</f>
        <v>5</v>
      </c>
      <c r="C19" s="20"/>
    </row>
    <row r="20" spans="1:3" ht="21.75" customHeight="1" x14ac:dyDescent="0.2">
      <c r="A20" s="56"/>
      <c r="B20" s="45"/>
      <c r="C20" s="15" t="s">
        <v>7</v>
      </c>
    </row>
    <row r="21" spans="1:3" ht="21.75" customHeight="1" x14ac:dyDescent="0.2">
      <c r="A21" s="56"/>
      <c r="B21" s="46">
        <f>SUMIF(Тізім[Әрекет],Category5,Тізім[Калория])</f>
        <v>345</v>
      </c>
      <c r="C21" s="16" t="s">
        <v>8</v>
      </c>
    </row>
    <row r="22" spans="1:3" ht="21.75" customHeight="1" thickBot="1" x14ac:dyDescent="0.25">
      <c r="A22" s="56"/>
      <c r="B22" s="47"/>
      <c r="C22" s="22"/>
    </row>
    <row r="23" spans="1:3" ht="21.75" customHeight="1" thickTop="1" x14ac:dyDescent="0.2">
      <c r="A23" s="49" t="s">
        <v>6</v>
      </c>
      <c r="B23" s="51">
        <f>SUM(B21,B17,B13,B9,B5)</f>
        <v>1694</v>
      </c>
      <c r="C23" s="53" t="s">
        <v>8</v>
      </c>
    </row>
    <row r="24" spans="1:3" ht="21.75" customHeight="1" x14ac:dyDescent="0.2">
      <c r="A24" s="50"/>
      <c r="B24" s="52"/>
      <c r="C24" s="54"/>
    </row>
  </sheetData>
  <mergeCells count="19">
    <mergeCell ref="B9:B10"/>
    <mergeCell ref="A7:A10"/>
    <mergeCell ref="A23:A24"/>
    <mergeCell ref="B23:B24"/>
    <mergeCell ref="C23:C24"/>
    <mergeCell ref="B11:B12"/>
    <mergeCell ref="B13:B14"/>
    <mergeCell ref="B19:B20"/>
    <mergeCell ref="B21:B22"/>
    <mergeCell ref="B15:B16"/>
    <mergeCell ref="B17:B18"/>
    <mergeCell ref="A11:A14"/>
    <mergeCell ref="A15:A18"/>
    <mergeCell ref="A19:A22"/>
    <mergeCell ref="A2:C2"/>
    <mergeCell ref="A3:A6"/>
    <mergeCell ref="B3:B4"/>
    <mergeCell ref="B5:B6"/>
    <mergeCell ref="B7:B8"/>
  </mergeCells>
  <dataValidations count="4">
    <dataValidation type="list" allowBlank="1" sqref="F6:F12">
      <formula1>ActivityList</formula1>
    </dataValidation>
    <dataValidation type="custom" errorStyle="warning" allowBlank="1" showInputMessage="1" showErrorMessage="1" errorTitle="Ой!" error="Журналға енгізген калориялар мына жерде диаграмма үшін жиынтықталды. Кез келген өзгертулер қателер туғызуы мүмкін. Мұны өзгертуге сенімді болсаңыз, Иә немесе Бас тарту түймешігін басыңыз. " sqref="C23:C24">
      <formula1>"Калория"</formula1>
    </dataValidation>
    <dataValidation type="custom" errorStyle="warning" allowBlank="1" showInputMessage="1" showErrorMessage="1" errorTitle="Ой!" error="Журналға енгізген калориялар мына жерде диаграмма үшін жиынтықталды. Кез келген өзгертулер қателер туғызуы мүмкін. Мұны өзгертуге сенімді болсаңыз, Иә түймешігін басыңыз. Егер сенімді емес болсаңыз, Бас тарту түймешігін басыңыз. " sqref="C5 C9 C13 C17 C21">
      <formula1>"Калория"</formula1>
    </dataValidation>
    <dataValidation type="list" allowBlank="1" showInputMessage="1" sqref="C20 C16 C12 C8 C4">
      <formula1>"Километр, Қадам, Айналым, Метр, Қайталау саны, Минут"</formula1>
    </dataValidation>
  </dataValidations>
  <printOptions horizontalCentered="1"/>
  <pageMargins left="0.25" right="0.25" top="0.5" bottom="0.5" header="0.3" footer="0.3"/>
  <pageSetup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8"/>
  <sheetViews>
    <sheetView showGridLines="0" workbookViewId="0"/>
  </sheetViews>
  <sheetFormatPr defaultRowHeight="21.75" customHeight="1" x14ac:dyDescent="0.2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">
      <c r="B1" s="57" t="s">
        <v>21</v>
      </c>
      <c r="C1" s="57"/>
    </row>
    <row r="2" spans="2:3" ht="35.25" customHeight="1" x14ac:dyDescent="0.2">
      <c r="B2" s="58" t="s">
        <v>22</v>
      </c>
      <c r="C2" s="58"/>
    </row>
    <row r="3" spans="2:3" ht="29.25" customHeight="1" x14ac:dyDescent="0.25">
      <c r="B3" s="33" t="s">
        <v>13</v>
      </c>
      <c r="C3" s="33" t="s">
        <v>16</v>
      </c>
    </row>
    <row r="4" spans="2:3" ht="21.75" customHeight="1" x14ac:dyDescent="0.2">
      <c r="B4" t="str">
        <f>TRIM(Category1)</f>
        <v>Велосипед тебу</v>
      </c>
      <c r="C4" t="str">
        <f>Category1Unit</f>
        <v>Километр</v>
      </c>
    </row>
    <row r="5" spans="2:3" ht="21.75" customHeight="1" x14ac:dyDescent="0.2">
      <c r="B5" t="str">
        <f>TRIM(Category2)</f>
        <v>Жүзу</v>
      </c>
      <c r="C5" t="str">
        <f>Category2Unit</f>
        <v>Метр</v>
      </c>
    </row>
    <row r="6" spans="2:3" ht="21.75" customHeight="1" x14ac:dyDescent="0.2">
      <c r="B6" t="str">
        <f>TRIM(Category3)</f>
        <v>3-әрекет</v>
      </c>
      <c r="C6" t="str">
        <f>Category3Unit</f>
        <v>Қадам</v>
      </c>
    </row>
    <row r="7" spans="2:3" ht="21.75" customHeight="1" x14ac:dyDescent="0.2">
      <c r="B7" t="str">
        <f>TRIM(Category4)</f>
        <v>4-әрекет</v>
      </c>
      <c r="C7" t="str">
        <f>Category4Unit</f>
        <v>Қайталау саны</v>
      </c>
    </row>
    <row r="8" spans="2:3" ht="21.75" customHeight="1" x14ac:dyDescent="0.2">
      <c r="B8" t="str">
        <f>TRIM(Category5)</f>
        <v>5-әрекет</v>
      </c>
      <c r="C8" t="str">
        <f>Category5Unit</f>
        <v>Километр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2</vt:i4>
      </vt:variant>
      <vt:variant>
        <vt:lpstr>Атаулы ауқымдар</vt:lpstr>
      </vt:variant>
      <vt:variant>
        <vt:i4>13</vt:i4>
      </vt:variant>
    </vt:vector>
  </HeadingPairs>
  <TitlesOfParts>
    <vt:vector size="15" baseType="lpstr">
      <vt:lpstr>Әрекетті бақылаушы</vt:lpstr>
      <vt:lpstr>Әрекеттер тізімі</vt:lpstr>
      <vt:lpstr>ActivityList</vt:lpstr>
      <vt:lpstr>ActivityLookup</vt:lpstr>
      <vt:lpstr>AllOthers</vt:lpstr>
      <vt:lpstr>Category1</vt:lpstr>
      <vt:lpstr>Category1Unit</vt:lpstr>
      <vt:lpstr>Category2</vt:lpstr>
      <vt:lpstr>Category2Unit</vt:lpstr>
      <vt:lpstr>Category3</vt:lpstr>
      <vt:lpstr>Category3Unit</vt:lpstr>
      <vt:lpstr>Category4</vt:lpstr>
      <vt:lpstr>Category4Unit</vt:lpstr>
      <vt:lpstr>Category5</vt:lpstr>
      <vt:lpstr>Category5Unit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Cermak</dc:creator>
  <cp:lastModifiedBy>Petr Slavik</cp:lastModifiedBy>
  <dcterms:created xsi:type="dcterms:W3CDTF">2013-11-22T23:47:22Z</dcterms:created>
  <dcterms:modified xsi:type="dcterms:W3CDTF">2014-04-10T13:55:58Z</dcterms:modified>
</cp:coreProperties>
</file>