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Dec01\_Spotcheck_ForImplementation\_FINISHED\KKZ\"/>
    </mc:Choice>
  </mc:AlternateContent>
  <bookViews>
    <workbookView xWindow="0" yWindow="0" windowWidth="13380" windowHeight="7515" tabRatio="783"/>
  </bookViews>
  <sheets>
    <sheet name="Сабақтар тізімі" sheetId="1" r:id="rId1"/>
    <sheet name="Жұмыс деректерінің енгізілімі" sheetId="2" r:id="rId2"/>
    <sheet name="Апталық кесте" sheetId="7" r:id="rId3"/>
    <sheet name="Тапсырмалар мерзімі туралы есеп" sheetId="4" r:id="rId4"/>
    <sheet name="Тоқсандық кесте" sheetId="3" r:id="rId5"/>
  </sheets>
  <definedNames>
    <definedName name="Assignment_Print_Area">OFFSET('Тапсырмалар мерзімі туралы есеп'!$B$3:$E488,,,COUNTA('Тапсырмалар мерзімі туралы есеп'!$D:$D))</definedName>
    <definedName name="_xlnm.Print_Area" localSheetId="2">'Апталық кесте'!$B$3:$D$10</definedName>
    <definedName name="_xlnm.Print_Area" localSheetId="1">ЖұмысКестесі[]</definedName>
    <definedName name="_xlnm.Print_Area" localSheetId="0">СабақтарТізіміКестесі[]</definedName>
    <definedName name="_xlnm.Print_Area" localSheetId="3">'Тапсырмалар мерзімі туралы есеп'!$B$3:$E$10</definedName>
    <definedName name="_xlnm.Print_Area" localSheetId="4">'Тоқсандық кесте'!$D$4:$T$21</definedName>
    <definedName name="_xlnm.Print_Titles" localSheetId="2">'Апталық кесте'!$3:$3</definedName>
    <definedName name="_xlnm.Print_Titles" localSheetId="1">'Жұмыс деректерінің енгізілімі'!$3:$3</definedName>
    <definedName name="_xlnm.Print_Titles" localSheetId="0">'Сабақтар тізімі'!$3:$3</definedName>
    <definedName name="_xlnm.Print_Titles" localSheetId="3">'Тапсырмалар мерзімі туралы есеп'!$3:$3</definedName>
    <definedName name="Schedule_Print_Area">OFFSET('Апталық кесте'!$B$3:$D488,,,COUNTA('Апталық кесте'!$D:$D))</definedName>
    <definedName name="КестеБастау">'Тоқсандық кесте'!$U$8</definedName>
    <definedName name="КестеЖыл">'Тоқсандық кесте'!$U$6</definedName>
    <definedName name="КестеСоңы">'Тоқсандық кесте'!$U$10</definedName>
    <definedName name="КестеТоқсан">'Тоқсандық кесте'!$U$4</definedName>
    <definedName name="СабақтарТізімі">СабақтарТізіміКестесі[КУРС ИДЕНТИФИКАТОРЫ]</definedName>
  </definedNames>
  <calcPr calcId="152511"/>
  <pivotCaches>
    <pivotCache cacheId="0" r:id="rId6"/>
    <pivotCache cacheId="1" r:id="rId7"/>
  </pivotCaches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4" i="1"/>
  <c r="N12" i="3" l="1"/>
  <c r="F12" i="3"/>
  <c r="N3" i="3"/>
  <c r="F3" i="3" l="1"/>
  <c r="E12" i="3"/>
  <c r="M12" i="3"/>
  <c r="M3" i="3"/>
  <c r="E3" i="3"/>
  <c r="M13" i="3"/>
  <c r="E13" i="3"/>
  <c r="M4" i="3"/>
  <c r="E4" i="3"/>
  <c r="C5" i="2"/>
  <c r="C6" i="2"/>
  <c r="C7" i="2"/>
  <c r="C8" i="2"/>
  <c r="C9" i="2"/>
  <c r="C10" i="2"/>
  <c r="C4" i="2"/>
  <c r="M6" i="3" l="1"/>
  <c r="E15" i="3"/>
  <c r="F15" i="3" s="1"/>
  <c r="G15" i="3" s="1"/>
  <c r="H15" i="3" s="1"/>
  <c r="E6" i="3" l="1"/>
  <c r="I15" i="3"/>
  <c r="J15" i="3" s="1"/>
  <c r="K15" i="3" s="1"/>
  <c r="M15" i="3"/>
  <c r="N15" i="3" s="1"/>
  <c r="O15" i="3" s="1"/>
  <c r="P15" i="3" s="1"/>
  <c r="Q15" i="3" s="1"/>
  <c r="R15" i="3" s="1"/>
  <c r="S15" i="3" s="1"/>
  <c r="M16" i="3" s="1"/>
  <c r="N6" i="3"/>
  <c r="O6" i="3" s="1"/>
  <c r="P6" i="3" s="1"/>
  <c r="Q6" i="3" s="1"/>
  <c r="R6" i="3" s="1"/>
  <c r="S6" i="3" s="1"/>
  <c r="M7" i="3" s="1"/>
  <c r="F6" i="3" l="1"/>
  <c r="G6" i="3" s="1"/>
  <c r="H6" i="3" s="1"/>
  <c r="I6" i="3" s="1"/>
  <c r="J6" i="3" s="1"/>
  <c r="K6" i="3" s="1"/>
  <c r="E7" i="3" s="1"/>
  <c r="N16" i="3"/>
  <c r="N7" i="3"/>
  <c r="E16" i="3"/>
  <c r="F16" i="3" l="1"/>
  <c r="F7" i="3"/>
  <c r="O7" i="3"/>
  <c r="O16" i="3"/>
  <c r="P16" i="3" l="1"/>
  <c r="P7" i="3"/>
  <c r="G7" i="3"/>
  <c r="G16" i="3"/>
  <c r="H16" i="3" l="1"/>
  <c r="H7" i="3"/>
  <c r="Q7" i="3"/>
  <c r="Q16" i="3"/>
  <c r="R16" i="3" l="1"/>
  <c r="R7" i="3"/>
  <c r="I7" i="3"/>
  <c r="I16" i="3"/>
  <c r="J16" i="3" l="1"/>
  <c r="J7" i="3"/>
  <c r="S7" i="3"/>
  <c r="S16" i="3"/>
  <c r="M17" i="3" l="1"/>
  <c r="N17" i="3" s="1"/>
  <c r="O17" i="3" s="1"/>
  <c r="P17" i="3" s="1"/>
  <c r="Q17" i="3" s="1"/>
  <c r="R17" i="3" s="1"/>
  <c r="S17" i="3" s="1"/>
  <c r="M18" i="3" s="1"/>
  <c r="N18" i="3" s="1"/>
  <c r="O18" i="3" s="1"/>
  <c r="P18" i="3" s="1"/>
  <c r="Q18" i="3" s="1"/>
  <c r="R18" i="3" s="1"/>
  <c r="S18" i="3" s="1"/>
  <c r="M19" i="3" s="1"/>
  <c r="N19" i="3" s="1"/>
  <c r="O19" i="3" s="1"/>
  <c r="P19" i="3" s="1"/>
  <c r="Q19" i="3" s="1"/>
  <c r="R19" i="3" s="1"/>
  <c r="S19" i="3" s="1"/>
  <c r="M20" i="3" s="1"/>
  <c r="N20" i="3" s="1"/>
  <c r="O20" i="3" s="1"/>
  <c r="P20" i="3" s="1"/>
  <c r="Q20" i="3" s="1"/>
  <c r="R20" i="3" s="1"/>
  <c r="S20" i="3" s="1"/>
  <c r="M8" i="3"/>
  <c r="N8" i="3" s="1"/>
  <c r="O8" i="3" s="1"/>
  <c r="P8" i="3" s="1"/>
  <c r="Q8" i="3" s="1"/>
  <c r="R8" i="3" s="1"/>
  <c r="S8" i="3" s="1"/>
  <c r="M9" i="3" s="1"/>
  <c r="N9" i="3" s="1"/>
  <c r="O9" i="3" s="1"/>
  <c r="P9" i="3" s="1"/>
  <c r="Q9" i="3" s="1"/>
  <c r="R9" i="3" s="1"/>
  <c r="S9" i="3" s="1"/>
  <c r="M10" i="3" s="1"/>
  <c r="N10" i="3" s="1"/>
  <c r="O10" i="3" s="1"/>
  <c r="P10" i="3" s="1"/>
  <c r="Q10" i="3" s="1"/>
  <c r="R10" i="3" s="1"/>
  <c r="S10" i="3" s="1"/>
  <c r="M11" i="3" s="1"/>
  <c r="N11" i="3" s="1"/>
  <c r="O11" i="3" s="1"/>
  <c r="P11" i="3" s="1"/>
  <c r="Q11" i="3" s="1"/>
  <c r="R11" i="3" s="1"/>
  <c r="S11" i="3" s="1"/>
  <c r="K7" i="3"/>
  <c r="K16" i="3"/>
  <c r="E17" i="3" l="1"/>
  <c r="F17" i="3" s="1"/>
  <c r="G17" i="3" s="1"/>
  <c r="H17" i="3" s="1"/>
  <c r="I17" i="3" s="1"/>
  <c r="J17" i="3" s="1"/>
  <c r="K17" i="3" s="1"/>
  <c r="E18" i="3" s="1"/>
  <c r="F18" i="3" s="1"/>
  <c r="G18" i="3" s="1"/>
  <c r="H18" i="3" s="1"/>
  <c r="I18" i="3" s="1"/>
  <c r="J18" i="3" s="1"/>
  <c r="K18" i="3" s="1"/>
  <c r="E19" i="3" s="1"/>
  <c r="F19" i="3" s="1"/>
  <c r="G19" i="3" s="1"/>
  <c r="H19" i="3" s="1"/>
  <c r="I19" i="3" s="1"/>
  <c r="J19" i="3" s="1"/>
  <c r="K19" i="3" s="1"/>
  <c r="E20" i="3" s="1"/>
  <c r="F20" i="3" s="1"/>
  <c r="G20" i="3" s="1"/>
  <c r="H20" i="3" s="1"/>
  <c r="I20" i="3" s="1"/>
  <c r="J20" i="3" s="1"/>
  <c r="K20" i="3" s="1"/>
  <c r="E8" i="3"/>
  <c r="F8" i="3" s="1"/>
  <c r="G8" i="3" s="1"/>
  <c r="H8" i="3" s="1"/>
  <c r="I8" i="3" s="1"/>
  <c r="J8" i="3" s="1"/>
  <c r="K8" i="3" s="1"/>
  <c r="E9" i="3" s="1"/>
  <c r="F9" i="3" s="1"/>
  <c r="G9" i="3" s="1"/>
  <c r="H9" i="3" s="1"/>
  <c r="I9" i="3" s="1"/>
  <c r="J9" i="3" s="1"/>
  <c r="K9" i="3" s="1"/>
  <c r="E10" i="3" s="1"/>
  <c r="F10" i="3" s="1"/>
  <c r="G10" i="3" s="1"/>
  <c r="H10" i="3" s="1"/>
  <c r="I10" i="3" s="1"/>
  <c r="J10" i="3" s="1"/>
  <c r="K10" i="3" s="1"/>
  <c r="E11" i="3" s="1"/>
  <c r="F11" i="3" s="1"/>
  <c r="G11" i="3" s="1"/>
  <c r="H11" i="3" s="1"/>
  <c r="I11" i="3" s="1"/>
  <c r="J11" i="3" s="1"/>
  <c r="K11" i="3" s="1"/>
</calcChain>
</file>

<file path=xl/sharedStrings.xml><?xml version="1.0" encoding="utf-8"?>
<sst xmlns="http://schemas.openxmlformats.org/spreadsheetml/2006/main" count="145" uniqueCount="50">
  <si>
    <t>САБАҚТАР ТІЗІМІ</t>
  </si>
  <si>
    <t>КУРС ИДЕНТИФИКАТОРЫ</t>
  </si>
  <si>
    <t>CS 120</t>
  </si>
  <si>
    <t>WR 121</t>
  </si>
  <si>
    <t>SP 111</t>
  </si>
  <si>
    <t>PSY 101</t>
  </si>
  <si>
    <t>АТЫ</t>
  </si>
  <si>
    <t>Компьютер бағдарламаларына кіріспе</t>
  </si>
  <si>
    <t>Шығарма жазу</t>
  </si>
  <si>
    <t>Жұрт алдында сөз сөйлеу</t>
  </si>
  <si>
    <t>Психология негіздері</t>
  </si>
  <si>
    <t>ОҚЫТУШЫ</t>
  </si>
  <si>
    <t>С. Бекқұлқызы</t>
  </si>
  <si>
    <t>А. Құсманұлы</t>
  </si>
  <si>
    <t>О. Ахметұлы</t>
  </si>
  <si>
    <t>Ж. Өмірбайқызы</t>
  </si>
  <si>
    <t>КҮНІ</t>
  </si>
  <si>
    <t>Дүйсенбі</t>
  </si>
  <si>
    <t>Сәрсенбі</t>
  </si>
  <si>
    <t>Сейсенбі</t>
  </si>
  <si>
    <t>Бейсенбі</t>
  </si>
  <si>
    <t>ЖЫЛЫ</t>
  </si>
  <si>
    <t>ТОҚСАН</t>
  </si>
  <si>
    <t>Көктем</t>
  </si>
  <si>
    <t>БАСТАЛУ УАҚЫТЫ</t>
  </si>
  <si>
    <t>АЯҚТАЛУ УАҚЫТЫ</t>
  </si>
  <si>
    <t>ЖАЛҒАСУ ҰЗАҚТЫҒЫ</t>
  </si>
  <si>
    <r>
      <rPr>
        <b/>
        <i/>
        <sz val="11"/>
        <color theme="5"/>
        <rFont val="Trebuchet MS"/>
        <family val="2"/>
        <scheme val="minor"/>
      </rPr>
      <t xml:space="preserve">САБАҚТАР ТІЗІМІ БОЙЫНША КЕҢЕС: </t>
    </r>
    <r>
      <rPr>
        <i/>
        <sz val="10"/>
        <color theme="3"/>
        <rFont val="Trebuchet MS"/>
        <family val="2"/>
        <scheme val="minor"/>
      </rPr>
      <t xml:space="preserve">
Жеке сабақтар тізімін осы кестеге енгізіңіз. Сіз үшін сабақтың жалғасу ұзақтығы есептелетін болады.</t>
    </r>
  </si>
  <si>
    <t>ЖҰМЫС ДЕРЕКТЕРІНІҢ ЕНГІЗІЛІМІ</t>
  </si>
  <si>
    <t>ЭЛЕМЕНТ СИПАТТАМАСЫ</t>
  </si>
  <si>
    <t>Тапсырма #2</t>
  </si>
  <si>
    <t>Көрсетілім #1</t>
  </si>
  <si>
    <t>Сынақ #1</t>
  </si>
  <si>
    <t>Тапсырма #1</t>
  </si>
  <si>
    <t>Тапсырма #3</t>
  </si>
  <si>
    <t>ТАПСЫРУ КҮНІ</t>
  </si>
  <si>
    <r>
      <rPr>
        <b/>
        <i/>
        <sz val="11"/>
        <color theme="5"/>
        <rFont val="Trebuchet MS"/>
        <family val="2"/>
        <scheme val="minor"/>
      </rPr>
      <t xml:space="preserve">ЖҰМЫС ДЕРЕКТЕРІНІҢ ЕНГІЗІЛІМІ БОЙЫНША КЕҢЕС: </t>
    </r>
    <r>
      <rPr>
        <i/>
        <sz val="10"/>
        <color theme="3"/>
        <rFont val="Trebuchet MS"/>
        <family val="2"/>
        <scheme val="minor"/>
      </rPr>
      <t xml:space="preserve">
Барлық тапсырмаларыңызды, жұмыс жобаларын, көрсетілімдерді, т.б. енгізіңіз. Тапсыру күнін енгізген кезде, ол автоматты түрде Тапсырмаларды тапсыру күнінің есебі және Тоқсандық кесте қағаздарына қосылады.</t>
    </r>
  </si>
  <si>
    <t>АПТАЛЫҚ КЕСТЕ</t>
  </si>
  <si>
    <t xml:space="preserve">
</t>
  </si>
  <si>
    <r>
      <rPr>
        <b/>
        <i/>
        <sz val="11"/>
        <color theme="5"/>
        <rFont val="Trebuchet MS"/>
        <family val="2"/>
        <scheme val="minor"/>
      </rPr>
      <t>АПТАЛЫҚ КЕСТЕ БОЙЫНША КЕҢЕС:</t>
    </r>
    <r>
      <rPr>
        <i/>
        <sz val="10"/>
        <color theme="3"/>
        <rFont val="Trebuchet MS"/>
        <family val="2"/>
        <scheme val="minor"/>
      </rPr>
      <t xml:space="preserve">
Апталық кестені жаңарту үшін кестені тінтуірдің оң жағымен басып, Жаңарту түймешігін басыңыз.</t>
    </r>
    <r>
      <rPr>
        <b/>
        <i/>
        <sz val="10"/>
        <color theme="3"/>
        <rFont val="Trebuchet MS"/>
        <family val="2"/>
        <scheme val="minor"/>
      </rPr>
      <t/>
    </r>
  </si>
  <si>
    <t>ТОҚСАНДЫҚ КЕСТЕ</t>
  </si>
  <si>
    <t>БАСТАУ КҮНІ</t>
  </si>
  <si>
    <t>АЯҚТАУ КҮНІ</t>
  </si>
  <si>
    <r>
      <rPr>
        <b/>
        <i/>
        <sz val="11"/>
        <color theme="5"/>
        <rFont val="Trebuchet MS"/>
        <family val="2"/>
        <scheme val="minor"/>
      </rPr>
      <t>ТОҚСАНДЫҚ КЕСТЕ БОЙЫНША КЕҢЕС:</t>
    </r>
    <r>
      <rPr>
        <i/>
        <sz val="10"/>
        <color theme="3"/>
        <rFont val="Trebuchet MS"/>
        <family val="2"/>
        <scheme val="minor"/>
      </rPr>
      <t xml:space="preserve">
Төрт айлық кестені көру үшін </t>
    </r>
    <r>
      <rPr>
        <b/>
        <i/>
        <sz val="10"/>
        <color theme="3"/>
        <rFont val="Trebuchet MS"/>
        <family val="2"/>
        <scheme val="minor"/>
      </rPr>
      <t>Жылы, Бастау күні</t>
    </r>
    <r>
      <rPr>
        <i/>
        <sz val="10"/>
        <color theme="3"/>
        <rFont val="Trebuchet MS"/>
        <family val="2"/>
        <scheme val="minor"/>
      </rPr>
      <t xml:space="preserve"> </t>
    </r>
    <r>
      <rPr>
        <b/>
        <i/>
        <sz val="10"/>
        <color theme="3"/>
        <rFont val="Trebuchet MS"/>
        <family val="2"/>
        <scheme val="minor"/>
      </rPr>
      <t xml:space="preserve"> және </t>
    </r>
    <r>
      <rPr>
        <i/>
        <sz val="10"/>
        <color theme="3"/>
        <rFont val="Trebuchet MS"/>
        <family val="2"/>
        <scheme val="minor"/>
      </rPr>
      <t>Аяқтау күні</t>
    </r>
    <r>
      <rPr>
        <b/>
        <i/>
        <sz val="10"/>
        <color theme="3"/>
        <rFont val="Trebuchet MS"/>
        <family val="2"/>
        <scheme val="minor"/>
      </rPr>
      <t xml:space="preserve"> параметрлерін енгізіңіз.</t>
    </r>
    <r>
      <rPr>
        <i/>
        <sz val="10"/>
        <color theme="3"/>
        <rFont val="Trebuchet MS"/>
        <family val="2"/>
        <scheme val="minor"/>
      </rPr>
      <t xml:space="preserve">
Сабақтарыңыз бар күндер бастау және аяқтау күндерінің арасында белгіленеді. Тапсырмаларыңызды тапсыру күндері қызылмен белгіленеді. </t>
    </r>
  </si>
  <si>
    <r>
      <rPr>
        <b/>
        <i/>
        <sz val="11"/>
        <color theme="5"/>
        <rFont val="Trebuchet MS"/>
        <family val="2"/>
        <scheme val="minor"/>
      </rPr>
      <t>ТАПСЫРМАЛАРДЫ ТАПСЫРУ КҮНІ БОЙЫНША ЕСЕП БЕРУ КЕҢЕСТЕРІ:</t>
    </r>
    <r>
      <rPr>
        <i/>
        <sz val="10"/>
        <color theme="1"/>
        <rFont val="Trebuchet MS"/>
        <family val="2"/>
        <scheme val="minor"/>
      </rPr>
      <t xml:space="preserve">
</t>
    </r>
    <r>
      <rPr>
        <i/>
        <sz val="10"/>
        <color theme="3"/>
        <rFont val="Trebuchet MS"/>
        <family val="2"/>
        <scheme val="minor"/>
      </rPr>
      <t xml:space="preserve">Кестенің бас жағында тұру үшін тапсырмаларыңызды тапсыру күні бойынша сұрыптаңыз.  Тапсыру күні </t>
    </r>
    <r>
      <rPr>
        <b/>
        <i/>
        <sz val="10"/>
        <color theme="3"/>
        <rFont val="Trebuchet MS"/>
        <family val="2"/>
        <scheme val="minor"/>
      </rPr>
      <t xml:space="preserve">параметрінің оң жағындағы көрсеткіні басып, </t>
    </r>
    <r>
      <rPr>
        <i/>
        <sz val="10"/>
        <color theme="3"/>
        <rFont val="Trebuchet MS"/>
        <family val="2"/>
        <scheme val="minor"/>
      </rPr>
      <t>Күн сүзгісі опциясына апарып</t>
    </r>
    <r>
      <rPr>
        <b/>
        <i/>
        <sz val="10"/>
        <color theme="3"/>
        <rFont val="Trebuchet MS"/>
        <family val="2"/>
        <scheme val="minor"/>
      </rPr>
      <t xml:space="preserve">, </t>
    </r>
    <r>
      <rPr>
        <i/>
        <sz val="10"/>
        <color theme="3"/>
        <rFont val="Trebuchet MS"/>
        <family val="2"/>
        <scheme val="minor"/>
      </rPr>
      <t>Осы апта сияқты сүзгіні таңдаңыз</t>
    </r>
    <r>
      <rPr>
        <b/>
        <i/>
        <sz val="10"/>
        <color theme="3"/>
        <rFont val="Trebuchet MS"/>
        <family val="2"/>
        <scheme val="minor"/>
      </rPr>
      <t>.</t>
    </r>
    <r>
      <rPr>
        <i/>
        <sz val="10"/>
        <color theme="3"/>
        <rFont val="Trebuchet MS"/>
        <family val="2"/>
        <scheme val="minor"/>
      </rPr>
      <t xml:space="preserve">  
Тапсырмаларды жаңарту үшін есепті тінтуірдің оң жағымен басып, </t>
    </r>
    <r>
      <rPr>
        <b/>
        <i/>
        <sz val="10"/>
        <color theme="3"/>
        <rFont val="Trebuchet MS"/>
        <family val="2"/>
        <scheme val="minor"/>
      </rPr>
      <t>Жаңарту түймешігін басыңыз.</t>
    </r>
    <r>
      <rPr>
        <i/>
        <sz val="10"/>
        <color theme="3"/>
        <rFont val="Trebuchet MS"/>
        <family val="2"/>
        <scheme val="minor"/>
      </rPr>
      <t/>
    </r>
  </si>
  <si>
    <t>С</t>
  </si>
  <si>
    <t>Д</t>
  </si>
  <si>
    <t>Б</t>
  </si>
  <si>
    <t>Ж</t>
  </si>
  <si>
    <t>ТАПСЫРМАЛАР МЕРЗІМІ ТУРАЛЫ ЕСЕП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</si>
</sst>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mmmm"/>
    <numFmt numFmtId="166" formatCode="_(* #,##0_);_(* \(#,##0\);_(* &quot;-&quot;??_);_(@_)"/>
    <numFmt numFmtId="167" formatCode="\a\a"/>
    <numFmt numFmtId="168" formatCode="dd/mm/yy\ aaa"/>
  </numFmts>
  <fonts count="19" x14ac:knownFonts="1">
    <font>
      <sz val="10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6"/>
      <color theme="1"/>
      <name val="Trebuchet MS"/>
      <family val="1"/>
      <scheme val="major"/>
    </font>
    <font>
      <b/>
      <sz val="10"/>
      <color theme="1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sz val="10"/>
      <color theme="3"/>
      <name val="Trebuchet MS"/>
      <family val="2"/>
      <scheme val="minor"/>
    </font>
    <font>
      <b/>
      <sz val="10"/>
      <color theme="4"/>
      <name val="Trebuchet MS"/>
      <family val="2"/>
      <scheme val="major"/>
    </font>
    <font>
      <b/>
      <sz val="10"/>
      <color theme="4"/>
      <name val="Trebuchet MS"/>
      <family val="2"/>
      <scheme val="minor"/>
    </font>
    <font>
      <b/>
      <sz val="12"/>
      <color theme="3"/>
      <name val="Trebuchet MS"/>
      <family val="1"/>
      <scheme val="major"/>
    </font>
    <font>
      <b/>
      <sz val="10"/>
      <color theme="3"/>
      <name val="Trebuchet MS"/>
      <family val="1"/>
      <scheme val="minor"/>
    </font>
    <font>
      <sz val="10"/>
      <color theme="0" tint="-4.9989318521683403E-2"/>
      <name val="Trebuchet MS"/>
      <family val="2"/>
      <scheme val="minor"/>
    </font>
    <font>
      <sz val="14"/>
      <color theme="1"/>
      <name val="Trebuchet MS"/>
      <family val="2"/>
      <scheme val="minor"/>
    </font>
    <font>
      <sz val="28"/>
      <color theme="4"/>
      <name val="Trebuchet MS"/>
      <family val="2"/>
      <scheme val="major"/>
    </font>
    <font>
      <sz val="9"/>
      <color theme="1" tint="0.34998626667073579"/>
      <name val="Trebuchet MS"/>
      <family val="2"/>
      <scheme val="minor"/>
    </font>
    <font>
      <i/>
      <sz val="10"/>
      <color theme="3"/>
      <name val="Trebuchet MS"/>
      <family val="2"/>
      <scheme val="minor"/>
    </font>
    <font>
      <b/>
      <i/>
      <sz val="10"/>
      <color theme="3"/>
      <name val="Trebuchet MS"/>
      <family val="2"/>
      <scheme val="minor"/>
    </font>
    <font>
      <b/>
      <i/>
      <sz val="11"/>
      <color theme="5"/>
      <name val="Trebuchet MS"/>
      <family val="2"/>
      <scheme val="minor"/>
    </font>
    <font>
      <i/>
      <sz val="14"/>
      <color theme="1"/>
      <name val="Trebuchet MS"/>
      <family val="2"/>
      <scheme val="minor"/>
    </font>
    <font>
      <i/>
      <sz val="10"/>
      <color theme="1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 style="thin">
        <color theme="4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4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4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</borders>
  <cellStyleXfs count="3">
    <xf numFmtId="0" fontId="0" fillId="4" borderId="0" applyBorder="0">
      <alignment vertical="center"/>
    </xf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6">
    <xf numFmtId="0" fontId="0" fillId="4" borderId="0" xfId="0">
      <alignment vertical="center"/>
    </xf>
    <xf numFmtId="0" fontId="0" fillId="4" borderId="0" xfId="0" pivotButton="1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left" vertical="center" wrapText="1"/>
    </xf>
    <xf numFmtId="0" fontId="2" fillId="4" borderId="0" xfId="0" applyFont="1" applyFill="1">
      <alignment vertical="center"/>
    </xf>
    <xf numFmtId="0" fontId="6" fillId="4" borderId="1" xfId="0" applyFont="1" applyFill="1" applyBorder="1" applyAlignment="1">
      <alignment horizontal="left"/>
    </xf>
    <xf numFmtId="165" fontId="8" fillId="4" borderId="0" xfId="0" applyNumberFormat="1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/>
    </xf>
    <xf numFmtId="166" fontId="10" fillId="4" borderId="0" xfId="1" applyNumberFormat="1" applyFont="1" applyFill="1" applyAlignment="1">
      <alignment vertical="center"/>
    </xf>
    <xf numFmtId="0" fontId="10" fillId="4" borderId="0" xfId="0" applyFont="1" applyFill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" fontId="5" fillId="3" borderId="6" xfId="0" applyNumberFormat="1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1" fontId="5" fillId="3" borderId="8" xfId="0" applyNumberFormat="1" applyFont="1" applyFill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1" fontId="5" fillId="3" borderId="5" xfId="0" applyNumberFormat="1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 vertical="center"/>
    </xf>
    <xf numFmtId="1" fontId="5" fillId="3" borderId="11" xfId="0" applyNumberFormat="1" applyFont="1" applyFill="1" applyBorder="1" applyAlignment="1">
      <alignment horizontal="center" vertical="center"/>
    </xf>
    <xf numFmtId="1" fontId="5" fillId="3" borderId="12" xfId="0" applyNumberFormat="1" applyFont="1" applyFill="1" applyBorder="1" applyAlignment="1">
      <alignment horizontal="center" vertical="center"/>
    </xf>
    <xf numFmtId="1" fontId="5" fillId="3" borderId="13" xfId="0" applyNumberFormat="1" applyFont="1" applyFill="1" applyBorder="1" applyAlignment="1">
      <alignment horizontal="center" vertical="center"/>
    </xf>
    <xf numFmtId="0" fontId="3" fillId="4" borderId="0" xfId="0" applyFont="1" applyFill="1">
      <alignment vertical="center"/>
    </xf>
    <xf numFmtId="0" fontId="0" fillId="4" borderId="0" xfId="0" applyFill="1" applyAlignment="1">
      <alignment vertical="center" wrapText="1"/>
    </xf>
    <xf numFmtId="0" fontId="11" fillId="4" borderId="0" xfId="0" applyFont="1" applyFill="1">
      <alignment vertical="center"/>
    </xf>
    <xf numFmtId="0" fontId="0" fillId="4" borderId="0" xfId="0" applyFont="1" applyFill="1" applyBorder="1">
      <alignment vertical="center"/>
    </xf>
    <xf numFmtId="0" fontId="0" fillId="4" borderId="0" xfId="0" applyFont="1" applyFill="1" applyBorder="1" applyAlignment="1">
      <alignment horizontal="left" vertical="center"/>
    </xf>
    <xf numFmtId="20" fontId="0" fillId="4" borderId="0" xfId="0" applyNumberFormat="1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 vertical="center" wrapText="1"/>
    </xf>
    <xf numFmtId="0" fontId="12" fillId="4" borderId="0" xfId="2" applyFont="1" applyFill="1" applyAlignment="1"/>
    <xf numFmtId="0" fontId="12" fillId="4" borderId="0" xfId="2" applyFill="1" applyAlignment="1"/>
    <xf numFmtId="0" fontId="0" fillId="4" borderId="0" xfId="0" applyFill="1" applyAlignment="1">
      <alignment vertical="center"/>
    </xf>
    <xf numFmtId="0" fontId="0" fillId="3" borderId="14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21" xfId="0" applyFill="1" applyBorder="1">
      <alignment vertical="center"/>
    </xf>
    <xf numFmtId="0" fontId="13" fillId="4" borderId="0" xfId="0" applyFont="1" applyFill="1" applyAlignment="1">
      <alignment vertical="center" wrapText="1"/>
    </xf>
    <xf numFmtId="0" fontId="17" fillId="4" borderId="0" xfId="0" applyFont="1" applyFill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Alignment="1">
      <alignment vertical="center"/>
    </xf>
    <xf numFmtId="14" fontId="0" fillId="4" borderId="0" xfId="0" applyNumberFormat="1" applyFill="1">
      <alignment vertical="center"/>
    </xf>
    <xf numFmtId="167" fontId="0" fillId="4" borderId="0" xfId="0" applyNumberFormat="1" applyFill="1">
      <alignment vertical="center"/>
    </xf>
    <xf numFmtId="20" fontId="0" fillId="4" borderId="0" xfId="0" applyNumberFormat="1" applyAlignment="1">
      <alignment horizontal="left" vertical="center"/>
    </xf>
    <xf numFmtId="14" fontId="0" fillId="4" borderId="0" xfId="0" applyNumberFormat="1" applyAlignment="1">
      <alignment horizontal="left" vertical="center"/>
    </xf>
    <xf numFmtId="14" fontId="0" fillId="4" borderId="0" xfId="0" applyNumberFormat="1" applyFont="1" applyFill="1" applyBorder="1" applyAlignment="1">
      <alignment horizontal="left" vertical="center"/>
    </xf>
    <xf numFmtId="14" fontId="5" fillId="4" borderId="0" xfId="0" applyNumberFormat="1" applyFont="1" applyFill="1" applyBorder="1" applyAlignment="1">
      <alignment horizontal="left" vertical="top"/>
    </xf>
    <xf numFmtId="0" fontId="14" fillId="3" borderId="15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0" fontId="14" fillId="3" borderId="20" xfId="0" applyFont="1" applyFill="1" applyBorder="1" applyAlignment="1">
      <alignment vertical="center" wrapText="1"/>
    </xf>
    <xf numFmtId="0" fontId="18" fillId="3" borderId="15" xfId="0" applyFont="1" applyFill="1" applyBorder="1" applyAlignment="1">
      <alignment vertical="center" wrapText="1"/>
    </xf>
    <xf numFmtId="0" fontId="18" fillId="3" borderId="0" xfId="0" applyFont="1" applyFill="1" applyBorder="1" applyAlignment="1">
      <alignment vertical="center" wrapText="1"/>
    </xf>
    <xf numFmtId="0" fontId="18" fillId="3" borderId="20" xfId="0" applyFont="1" applyFill="1" applyBorder="1" applyAlignment="1">
      <alignment vertical="center" wrapText="1"/>
    </xf>
  </cellXfs>
  <cellStyles count="3">
    <cellStyle name="Қалыпты" xfId="0" builtinId="0" customBuiltin="1"/>
    <cellStyle name="Тақырып" xfId="2" builtinId="15" customBuiltin="1"/>
    <cellStyle name="Үтір" xfId="1" builtinId="3"/>
  </cellStyles>
  <dxfs count="59">
    <dxf>
      <font>
        <b/>
        <i val="0"/>
      </font>
      <fill>
        <patternFill>
          <bgColor theme="5" tint="0.79998168889431442"/>
        </patternFill>
      </fill>
    </dxf>
    <dxf>
      <font>
        <b/>
        <i/>
        <color theme="4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/>
        <color theme="4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/>
        <color theme="4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/>
        <color theme="4"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numFmt numFmtId="19" formatCode="d/mm/yy"/>
    </dxf>
    <dxf>
      <numFmt numFmtId="19" formatCode="d/mm/yy"/>
    </dxf>
    <dxf>
      <numFmt numFmtId="19" formatCode="d/mm/yy"/>
    </dxf>
    <dxf>
      <numFmt numFmtId="19" formatCode="d/mm/yy"/>
    </dxf>
    <dxf>
      <numFmt numFmtId="19" formatCode="d/mm/yy"/>
    </dxf>
    <dxf>
      <numFmt numFmtId="19" formatCode="d/mm/yy"/>
    </dxf>
    <dxf>
      <numFmt numFmtId="19" formatCode="d/mm/yy"/>
    </dxf>
    <dxf>
      <numFmt numFmtId="19" formatCode="d/mm/yy"/>
    </dxf>
    <dxf>
      <numFmt numFmtId="19" formatCode="d/mm/yy"/>
    </dxf>
    <dxf>
      <numFmt numFmtId="19" formatCode="d/mm/yy"/>
    </dxf>
    <dxf>
      <numFmt numFmtId="19" formatCode="d/mm/yy"/>
    </dxf>
    <dxf>
      <numFmt numFmtId="19" formatCode="d/mm/yy"/>
    </dxf>
    <dxf>
      <numFmt numFmtId="19" formatCode="d/mm/yy"/>
    </dxf>
    <dxf>
      <numFmt numFmtId="19" formatCode="d/mm/yy"/>
    </dxf>
    <dxf>
      <fill>
        <patternFill>
          <bgColor theme="0"/>
        </patternFill>
      </fill>
      <border>
        <vertical/>
        <horizontal/>
      </border>
    </dxf>
    <dxf>
      <numFmt numFmtId="169" formatCode="h:mm"/>
    </dxf>
    <dxf>
      <numFmt numFmtId="169" formatCode="h:mm"/>
    </dxf>
    <dxf>
      <numFmt numFmtId="169" formatCode="h:mm"/>
    </dxf>
    <dxf>
      <numFmt numFmtId="169" formatCode="h:mm"/>
    </dxf>
    <dxf>
      <alignment horizontal="left" readingOrder="0"/>
    </dxf>
    <dxf>
      <numFmt numFmtId="19" formatCode="d/mm/yy"/>
      <alignment horizontal="left" vertical="center" textRotation="0" wrapText="0" justifyLastLine="0" shrinkToFit="0" readingOrder="0"/>
    </dxf>
    <dxf>
      <alignment horizontal="left" vertical="center" textRotation="0" wrapText="0" indent="0" justifyLastLine="0" shrinkToFit="0" readingOrder="0"/>
    </dxf>
    <dxf>
      <numFmt numFmtId="0" formatCode="General"/>
    </dxf>
    <dxf>
      <numFmt numFmtId="169" formatCode="h:mm"/>
      <alignment horizontal="left" vertical="center" textRotation="0" wrapText="0" indent="0" justifyLastLine="0" shrinkToFit="0" readingOrder="0"/>
    </dxf>
    <dxf>
      <numFmt numFmtId="169" formatCode="h:mm"/>
      <alignment horizontal="left" vertical="center" textRotation="0" wrapText="0" indent="0" justifyLastLine="0" shrinkToFit="0" readingOrder="0"/>
    </dxf>
    <dxf>
      <numFmt numFmtId="169" formatCode="h:mm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>
          <fgColor theme="0"/>
          <bgColor theme="0" tint="-4.9989318521683403E-2"/>
        </patternFill>
      </fill>
      <border>
        <vertical style="thin">
          <color theme="0"/>
        </vertical>
      </border>
    </dxf>
    <dxf>
      <font>
        <b/>
        <i val="0"/>
        <color theme="0"/>
      </font>
      <fill>
        <patternFill patternType="solid">
          <fgColor auto="1"/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/>
        <vertical style="thin">
          <color theme="0"/>
        </vertical>
        <horizontal/>
      </border>
    </dxf>
    <dxf>
      <font>
        <color theme="3"/>
      </font>
      <fill>
        <patternFill>
          <bgColor theme="0"/>
        </patternFill>
      </fill>
      <border>
        <bottom style="thin">
          <color theme="4"/>
        </bottom>
        <horizontal style="thin">
          <color theme="4"/>
        </horizontal>
      </border>
    </dxf>
    <dxf>
      <fill>
        <patternFill patternType="solid">
          <fgColor auto="1"/>
          <bgColor theme="0" tint="-4.9989318521683403E-2"/>
        </patternFill>
      </fill>
      <border>
        <vertical style="thin">
          <color theme="0"/>
        </vertical>
      </border>
    </dxf>
    <dxf>
      <fill>
        <patternFill>
          <bgColor theme="0" tint="-0.14996795556505021"/>
        </patternFill>
      </fill>
      <border diagonalUp="0" diagonalDown="0">
        <left style="thin">
          <color theme="0" tint="-0.34998626667073579"/>
        </left>
        <right/>
        <top/>
        <bottom style="thin">
          <color theme="4"/>
        </bottom>
        <vertical/>
        <horizontal/>
      </border>
    </dxf>
    <dxf>
      <font>
        <color theme="3"/>
      </font>
      <fill>
        <patternFill>
          <bgColor theme="0" tint="-0.14996795556505021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ill>
        <patternFill>
          <fgColor theme="0"/>
          <bgColor theme="0" tint="-4.9989318521683403E-2"/>
        </patternFill>
      </fill>
      <border>
        <vertical style="thin">
          <color theme="0"/>
        </vertical>
      </border>
    </dxf>
    <dxf>
      <font>
        <b/>
        <i val="0"/>
        <color theme="0"/>
      </font>
      <fill>
        <patternFill patternType="solid">
          <fgColor auto="1"/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/>
        <vertical style="thin">
          <color theme="0"/>
        </vertical>
        <horizontal/>
      </border>
    </dxf>
    <dxf>
      <font>
        <color theme="3"/>
      </font>
      <fill>
        <patternFill>
          <bgColor theme="0"/>
        </patternFill>
      </fill>
      <border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  <border>
        <horizontal/>
      </border>
    </dxf>
    <dxf>
      <font>
        <b/>
        <i val="0"/>
        <color theme="0"/>
      </font>
      <fill>
        <patternFill>
          <bgColor theme="4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fill>
        <patternFill patternType="solid">
          <bgColor theme="0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medium">
          <color theme="4"/>
        </bottom>
        <vertical style="thin">
          <color theme="0"/>
        </vertical>
        <horizontal style="thin">
          <color theme="0" tint="-4.9989318521683403E-2"/>
        </horizontal>
      </border>
    </dxf>
    <dxf>
      <font>
        <b val="0"/>
        <i val="0"/>
        <color theme="1"/>
      </font>
      <fill>
        <patternFill>
          <bgColor theme="0" tint="-0.14996795556505021"/>
        </patternFill>
      </fill>
      <border>
        <bottom style="thin">
          <color theme="4"/>
        </bottom>
      </border>
    </dxf>
    <dxf>
      <font>
        <b/>
        <color theme="1"/>
      </font>
      <fill>
        <patternFill patternType="solid">
          <fgColor theme="0"/>
          <bgColor theme="0"/>
        </patternFill>
      </fill>
      <border>
        <top style="thin">
          <color theme="4"/>
        </top>
        <bottom style="thin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4"/>
        </top>
        <bottom style="thin">
          <color theme="4"/>
        </bottom>
        <vertical style="medium">
          <color theme="0"/>
        </vertical>
      </border>
    </dxf>
    <dxf>
      <font>
        <color theme="1"/>
      </font>
      <fill>
        <patternFill>
          <bgColor theme="0"/>
        </patternFill>
      </fill>
      <border>
        <bottom style="thin">
          <color theme="4"/>
        </bottom>
        <horizontal style="thin">
          <color theme="4"/>
        </horizontal>
      </border>
    </dxf>
  </dxfs>
  <tableStyles count="4" defaultTableStyle="Тоқсанды шолу">
    <tableStyle name="PivotStyleLight2 2" table="0" count="4">
      <tableStyleElement type="wholeTable" dxfId="58"/>
      <tableStyleElement type="headerRow" dxfId="57"/>
      <tableStyleElement type="totalRow" dxfId="56"/>
      <tableStyleElement type="firstRowSubheading" dxfId="55"/>
    </tableStyle>
    <tableStyle name="Тоқсанды шолу" pivot="0" count="3">
      <tableStyleElement type="wholeTable" dxfId="54"/>
      <tableStyleElement type="headerRow" dxfId="53"/>
      <tableStyleElement type="firstRowStripe" dxfId="52"/>
    </tableStyle>
    <tableStyle name="Жиынтық кестеде тоқсанды шолу" table="0" count="6">
      <tableStyleElement type="wholeTable" dxfId="51"/>
      <tableStyleElement type="headerRow" dxfId="50"/>
      <tableStyleElement type="firstColumn" dxfId="49"/>
      <tableStyleElement type="firstColumnStripe" dxfId="48"/>
      <tableStyleElement type="firstRowSubheading" dxfId="47"/>
      <tableStyleElement type="secondRowSubheading" dxfId="46"/>
    </tableStyle>
    <tableStyle name="2 Жиынтық кестеде тоқсанды шолу" table="0" count="3">
      <tableStyleElement type="wholeTable" dxfId="45"/>
      <tableStyleElement type="headerRow" dxfId="44"/>
      <tableStyleElement type="firstColumn" dxfId="4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1649.2932462963" createdVersion="5" refreshedVersion="5" minRefreshableVersion="3" recordCount="7">
  <cacheSource type="worksheet">
    <worksheetSource name="СабақтарТізіміКестесі"/>
  </cacheSource>
  <cacheFields count="9">
    <cacheField name="КУРС ИДЕНТИФИКАТОРЫ" numFmtId="0">
      <sharedItems/>
    </cacheField>
    <cacheField name="АТЫ" numFmtId="0">
      <sharedItems count="4">
        <s v="Компьютер бағдарламаларына кіріспе"/>
        <s v="Шығарма жазу"/>
        <s v="Жұрт алдында сөз сөйлеу"/>
        <s v="Психология негіздері"/>
      </sharedItems>
    </cacheField>
    <cacheField name="ОҚЫТУШЫ" numFmtId="0">
      <sharedItems/>
    </cacheField>
    <cacheField name="КҮНІ" numFmtId="0">
      <sharedItems count="4">
        <s v="Дүйсенбі"/>
        <s v="Сәрсенбі"/>
        <s v="Сейсенбі"/>
        <s v="Бейсенбі"/>
      </sharedItems>
    </cacheField>
    <cacheField name="ЖЫЛЫ" numFmtId="0">
      <sharedItems containsSemiMixedTypes="0" containsString="0" containsNumber="1" containsInteger="1" minValue="2013" maxValue="2013"/>
    </cacheField>
    <cacheField name="ТОҚСАН" numFmtId="0">
      <sharedItems/>
    </cacheField>
    <cacheField name="БАСТАЛУ УАҚЫТЫ" numFmtId="20">
      <sharedItems containsSemiMixedTypes="0" containsNonDate="0" containsDate="1" containsString="0" minDate="1899-12-30T10:00:00" maxDate="1899-12-30T14:00:00" count="3">
        <d v="1899-12-30T14:00:00"/>
        <d v="1899-12-30T10:00:00"/>
        <d v="1899-12-30T11:00:00"/>
      </sharedItems>
    </cacheField>
    <cacheField name="АЯҚТАЛУ УАҚЫТЫ" numFmtId="20">
      <sharedItems containsSemiMixedTypes="0" containsNonDate="0" containsDate="1" containsString="0" minDate="1899-12-30T11:00:00" maxDate="1899-12-30T15:30:00"/>
    </cacheField>
    <cacheField name="ЖАЛҒАСУ ҰЗАҚТЫҒЫ" numFmtId="20">
      <sharedItems containsSemiMixedTypes="0" containsNonDate="0" containsDate="1" containsString="0" minDate="1899-12-30T01:00:00" maxDate="1899-12-30T01:3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etr Barborik" refreshedDate="41655.489114699078" createdVersion="5" refreshedVersion="5" minRefreshableVersion="3" recordCount="7">
  <cacheSource type="worksheet">
    <worksheetSource name="ЖұмысКестесі"/>
  </cacheSource>
  <cacheFields count="6">
    <cacheField name="КУРС ИДЕНТИФИКАТОРЫ" numFmtId="0">
      <sharedItems count="2">
        <s v="CS 120"/>
        <s v="WR 121"/>
      </sharedItems>
    </cacheField>
    <cacheField name="АТЫ" numFmtId="0">
      <sharedItems count="2">
        <s v="Компьютер бағдарламаларына кіріспе"/>
        <s v="Шығарма жазу"/>
      </sharedItems>
    </cacheField>
    <cacheField name="ЖЫЛЫ" numFmtId="0">
      <sharedItems containsSemiMixedTypes="0" containsString="0" containsNumber="1" containsInteger="1" minValue="2014" maxValue="2014"/>
    </cacheField>
    <cacheField name="ТОҚСАН" numFmtId="0">
      <sharedItems/>
    </cacheField>
    <cacheField name="ЭЛЕМЕНТ СИПАТТАМАСЫ" numFmtId="0">
      <sharedItems count="5">
        <s v="Тапсырма #2"/>
        <s v="Көрсетілім #1"/>
        <s v="Сынақ #1"/>
        <s v="Тапсырма #1"/>
        <s v="Тапсырма #3"/>
      </sharedItems>
    </cacheField>
    <cacheField name="ТАПСЫРУ КҮНІ" numFmtId="15">
      <sharedItems containsSemiMixedTypes="0" containsNonDate="0" containsDate="1" containsString="0" minDate="2013-01-15T00:00:00" maxDate="2014-04-05T00:00:00" count="14">
        <d v="2014-02-04T00:00:00"/>
        <d v="2014-02-18T00:00:00"/>
        <d v="2014-03-14T00:00:00"/>
        <d v="2014-04-04T00:00:00"/>
        <d v="2014-01-15T00:00:00"/>
        <d v="2014-03-21T00:00:00"/>
        <d v="2014-02-05T00:00:00"/>
        <d v="2013-03-14T00:00:00" u="1"/>
        <d v="2013-02-05T00:00:00" u="1"/>
        <d v="2013-02-18T00:00:00" u="1"/>
        <d v="2013-04-04T00:00:00" u="1"/>
        <d v="2013-03-21T00:00:00" u="1"/>
        <d v="2013-01-15T00:00:00" u="1"/>
        <d v="2013-02-04T00:00: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s v="CS 120"/>
    <x v="0"/>
    <s v="С. Бекқұлқызы"/>
    <x v="0"/>
    <n v="2013"/>
    <s v="Көктем"/>
    <x v="0"/>
    <d v="1899-12-30T15:30:00"/>
    <d v="1899-12-30T01:30:00"/>
  </r>
  <r>
    <s v="CS 120"/>
    <x v="0"/>
    <s v="С. Бекқұлқызы"/>
    <x v="1"/>
    <n v="2013"/>
    <s v="Көктем"/>
    <x v="0"/>
    <d v="1899-12-30T15:30:00"/>
    <d v="1899-12-30T01:30:00"/>
  </r>
  <r>
    <s v="WR 121"/>
    <x v="1"/>
    <s v="А. Құсманұлы"/>
    <x v="2"/>
    <n v="2013"/>
    <s v="Көктем"/>
    <x v="1"/>
    <d v="1899-12-30T11:30:00"/>
    <d v="1899-12-30T01:30:00"/>
  </r>
  <r>
    <s v="WR 121"/>
    <x v="1"/>
    <s v="А. Құсманұлы"/>
    <x v="3"/>
    <n v="2013"/>
    <s v="Көктем"/>
    <x v="1"/>
    <d v="1899-12-30T11:30:00"/>
    <d v="1899-12-30T01:30:00"/>
  </r>
  <r>
    <s v="SP 111"/>
    <x v="2"/>
    <s v="О. Ахметұлы"/>
    <x v="0"/>
    <n v="2013"/>
    <s v="Көктем"/>
    <x v="2"/>
    <d v="1899-12-30T12:00:00"/>
    <d v="1899-12-30T01:00:00"/>
  </r>
  <r>
    <s v="SP 111"/>
    <x v="2"/>
    <s v="О. Ахметұлы"/>
    <x v="1"/>
    <n v="2013"/>
    <s v="Көктем"/>
    <x v="2"/>
    <d v="1899-12-30T12:00:00"/>
    <d v="1899-12-30T01:00:00"/>
  </r>
  <r>
    <s v="PSY 101"/>
    <x v="3"/>
    <s v="Ж. Өмірбайқызы"/>
    <x v="0"/>
    <n v="2013"/>
    <s v="Көктем"/>
    <x v="1"/>
    <d v="1899-12-30T11:00:00"/>
    <d v="1899-12-30T01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">
  <r>
    <x v="0"/>
    <x v="0"/>
    <n v="2014"/>
    <s v="Көктем"/>
    <x v="0"/>
    <x v="0"/>
  </r>
  <r>
    <x v="0"/>
    <x v="0"/>
    <n v="2014"/>
    <s v="Көктем"/>
    <x v="1"/>
    <x v="1"/>
  </r>
  <r>
    <x v="0"/>
    <x v="0"/>
    <n v="2014"/>
    <s v="Көктем"/>
    <x v="2"/>
    <x v="2"/>
  </r>
  <r>
    <x v="1"/>
    <x v="1"/>
    <n v="2014"/>
    <s v="Көктем"/>
    <x v="3"/>
    <x v="3"/>
  </r>
  <r>
    <x v="1"/>
    <x v="1"/>
    <n v="2014"/>
    <s v="Көктем"/>
    <x v="2"/>
    <x v="4"/>
  </r>
  <r>
    <x v="1"/>
    <x v="1"/>
    <n v="2014"/>
    <s v="Көктем"/>
    <x v="0"/>
    <x v="5"/>
  </r>
  <r>
    <x v="1"/>
    <x v="1"/>
    <n v="2014"/>
    <s v="Көктем"/>
    <x v="4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tblAssignmentsDue" cacheId="0" applyNumberFormats="0" applyBorderFormats="0" applyFontFormats="0" applyPatternFormats="0" applyAlignmentFormats="0" applyWidthHeightFormats="1" dataCaption="Мәндер" updatedVersion="5" minRefreshableVersion="3" showDrill="0" useAutoFormatting="1" rowGrandTotals="0" colGrandTotals="0" itemPrintTitles="1" createdVersion="5" indent="0" compact="0" compactData="0" multipleFieldFilters="0">
  <location ref="B3:D10" firstHeaderRow="1" firstDataRow="1" firstDataCol="3"/>
  <pivotFields count="9">
    <pivotField compact="0" outline="0" showAll="0"/>
    <pivotField axis="axisRow" compact="0" outline="0" showAll="0" defaultSubtotal="0">
      <items count="4">
        <item x="2"/>
        <item x="0"/>
        <item x="3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axis="axisRow" compact="0" outline="0" showAll="0" defaultSubtotal="0">
      <items count="4">
        <item x="0"/>
        <item x="2"/>
        <item x="1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axis="axisRow" compact="0" numFmtId="18" outline="0" showAll="0" defaultSubtotal="0">
      <items count="3"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8" outline="0" showAll="0"/>
    <pivotField compact="0" numFmtId="20" outline="0" showAll="0"/>
  </pivotFields>
  <rowFields count="3">
    <field x="3"/>
    <field x="6"/>
    <field x="1"/>
  </rowFields>
  <rowItems count="7">
    <i>
      <x/>
      <x/>
      <x v="2"/>
    </i>
    <i r="1">
      <x v="1"/>
      <x/>
    </i>
    <i r="1">
      <x v="2"/>
      <x v="1"/>
    </i>
    <i>
      <x v="1"/>
      <x/>
      <x v="3"/>
    </i>
    <i>
      <x v="2"/>
      <x v="1"/>
      <x/>
    </i>
    <i r="1">
      <x v="2"/>
      <x v="1"/>
    </i>
    <i>
      <x v="3"/>
      <x/>
      <x v="3"/>
    </i>
  </rowItems>
  <colItems count="1">
    <i/>
  </colItems>
  <formats count="5">
    <format dxfId="34">
      <pivotArea dataOnly="0" labelOnly="1" outline="0" fieldPosition="0">
        <references count="1">
          <reference field="6" count="0"/>
        </references>
      </pivotArea>
    </format>
    <format dxfId="33">
      <pivotArea dataOnly="0" labelOnly="1" outline="0" fieldPosition="0">
        <references count="2">
          <reference field="3" count="1" selected="0">
            <x v="0"/>
          </reference>
          <reference field="6" count="0"/>
        </references>
      </pivotArea>
    </format>
    <format dxfId="32">
      <pivotArea dataOnly="0" labelOnly="1" outline="0" fieldPosition="0">
        <references count="2">
          <reference field="3" count="1" selected="0">
            <x v="1"/>
          </reference>
          <reference field="6" count="1">
            <x v="0"/>
          </reference>
        </references>
      </pivotArea>
    </format>
    <format dxfId="31">
      <pivotArea dataOnly="0" labelOnly="1" outline="0" fieldPosition="0">
        <references count="2">
          <reference field="3" count="1" selected="0">
            <x v="2"/>
          </reference>
          <reference field="6" count="2">
            <x v="1"/>
            <x v="2"/>
          </reference>
        </references>
      </pivotArea>
    </format>
    <format dxfId="30">
      <pivotArea dataOnly="0" labelOnly="1" outline="0" fieldPosition="0">
        <references count="2">
          <reference field="3" count="1" selected="0">
            <x v="3"/>
          </reference>
          <reference field="6" count="1">
            <x v="0"/>
          </reference>
        </references>
      </pivotArea>
    </format>
  </formats>
  <pivotTableStyleInfo name="Жиынтық кестеде тоқсанды шолу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Апталық кесте" altTextSummary="List of classes and start times by day." hideValuesRow="1"/>
    </ext>
  </extLst>
</pivotTableDefinition>
</file>

<file path=xl/pivotTables/pivotTable2.xml><?xml version="1.0" encoding="utf-8"?>
<pivotTableDefinition xmlns="http://schemas.openxmlformats.org/spreadsheetml/2006/main" name="Жиынтық кесте1" cacheId="1" applyNumberFormats="0" applyBorderFormats="0" applyFontFormats="0" applyPatternFormats="0" applyAlignmentFormats="0" applyWidthHeightFormats="1" dataCaption="Мәндер" updatedVersion="5" minRefreshableVersion="3" showDrill="0" useAutoFormatting="1" rowGrandTotals="0" colGrandTotals="0" itemPrintTitles="1" createdVersion="5" indent="0" compact="0" compactData="0" multipleFieldFilters="0">
  <location ref="B3:E10" firstHeaderRow="1" firstDataRow="1" firstDataCol="4"/>
  <pivotFields count="6"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2">
        <item x="0"/>
        <item x="1"/>
      </items>
    </pivotField>
    <pivotField compact="0" outline="0" showAll="0"/>
    <pivotField compact="0" outline="0" showAll="0"/>
    <pivotField axis="axisRow" compact="0" outline="0" showAll="0" defaultSubtotal="0">
      <items count="5">
        <item x="1"/>
        <item x="2"/>
        <item x="3"/>
        <item x="0"/>
        <item x="4"/>
      </items>
    </pivotField>
    <pivotField axis="axisRow" compact="0" numFmtId="168" outline="0" showAll="0" defaultSubtotal="0">
      <items count="14">
        <item n="41654" m="1" x="12"/>
        <item n="41674" m="1" x="13"/>
        <item n="41675" m="1" x="8"/>
        <item n="41688" m="1" x="9"/>
        <item n="41712" m="1" x="7"/>
        <item n="41719" m="1" x="11"/>
        <item n="41733" m="1" x="10"/>
        <item x="0"/>
        <item x="1"/>
        <item x="2"/>
        <item x="3"/>
        <item x="4"/>
        <item x="5"/>
        <item x="6"/>
      </items>
    </pivotField>
  </pivotFields>
  <rowFields count="4">
    <field x="0"/>
    <field x="1"/>
    <field x="4"/>
    <field x="5"/>
  </rowFields>
  <rowItems count="7">
    <i>
      <x/>
      <x/>
      <x/>
      <x v="8"/>
    </i>
    <i r="2">
      <x v="1"/>
      <x v="9"/>
    </i>
    <i r="2">
      <x v="3"/>
      <x v="7"/>
    </i>
    <i>
      <x v="1"/>
      <x v="1"/>
      <x v="1"/>
      <x v="11"/>
    </i>
    <i r="2">
      <x v="2"/>
      <x v="10"/>
    </i>
    <i r="2">
      <x v="3"/>
      <x v="12"/>
    </i>
    <i r="2">
      <x v="4"/>
      <x v="13"/>
    </i>
  </rowItems>
  <colItems count="1">
    <i/>
  </colItems>
  <formats count="21">
    <format dxfId="2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4" count="1" selected="0">
            <x v="0"/>
          </reference>
          <reference field="5" count="1">
            <x v="3"/>
          </reference>
        </references>
      </pivotArea>
    </format>
    <format dxfId="2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2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4" count="1" selected="0">
            <x v="3"/>
          </reference>
          <reference field="5" count="1">
            <x v="1"/>
          </reference>
        </references>
      </pivotArea>
    </format>
    <format dxfId="2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4" count="1" selected="0">
            <x v="1"/>
          </reference>
          <reference field="5" count="1">
            <x v="0"/>
          </reference>
        </references>
      </pivotArea>
    </format>
    <format dxfId="2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4" count="1" selected="0">
            <x v="2"/>
          </reference>
          <reference field="5" count="1">
            <x v="6"/>
          </reference>
        </references>
      </pivotArea>
    </format>
    <format dxfId="2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4" count="1" selected="0">
            <x v="3"/>
          </reference>
          <reference field="5" count="1">
            <x v="5"/>
          </reference>
        </references>
      </pivotArea>
    </format>
    <format dxfId="2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4" count="1" selected="0">
            <x v="4"/>
          </reference>
          <reference field="5" count="1">
            <x v="2"/>
          </reference>
        </references>
      </pivotArea>
    </format>
    <format dxfId="2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4" count="1" selected="0">
            <x v="0"/>
          </reference>
          <reference field="5" count="1">
            <x v="8"/>
          </reference>
        </references>
      </pivotArea>
    </format>
    <format dxfId="2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4" count="1" selected="0">
            <x v="1"/>
          </reference>
          <reference field="5" count="1">
            <x v="9"/>
          </reference>
        </references>
      </pivotArea>
    </format>
    <format dxfId="1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4" count="1" selected="0">
            <x v="3"/>
          </reference>
          <reference field="5" count="1">
            <x v="7"/>
          </reference>
        </references>
      </pivotArea>
    </format>
    <format dxfId="1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4" count="1" selected="0">
            <x v="1"/>
          </reference>
          <reference field="5" count="1">
            <x v="11"/>
          </reference>
        </references>
      </pivotArea>
    </format>
    <format dxfId="1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4" count="1" selected="0">
            <x v="2"/>
          </reference>
          <reference field="5" count="1">
            <x v="10"/>
          </reference>
        </references>
      </pivotArea>
    </format>
    <format dxfId="1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4" count="1" selected="0">
            <x v="3"/>
          </reference>
          <reference field="5" count="1">
            <x v="12"/>
          </reference>
        </references>
      </pivotArea>
    </format>
    <format dxfId="1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4" count="1" selected="0">
            <x v="4"/>
          </reference>
          <reference field="5" count="1">
            <x v="13"/>
          </reference>
        </references>
      </pivotArea>
    </format>
    <format dxfId="1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4" count="1" selected="0">
            <x v="0"/>
          </reference>
          <reference field="5" count="1">
            <x v="8"/>
          </reference>
        </references>
      </pivotArea>
    </format>
    <format dxfId="1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4" count="1" selected="0">
            <x v="1"/>
          </reference>
          <reference field="5" count="1">
            <x v="9"/>
          </reference>
        </references>
      </pivotArea>
    </format>
    <format dxfId="1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4" count="1" selected="0">
            <x v="3"/>
          </reference>
          <reference field="5" count="1">
            <x v="7"/>
          </reference>
        </references>
      </pivotArea>
    </format>
    <format dxfId="1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4" count="1" selected="0">
            <x v="1"/>
          </reference>
          <reference field="5" count="1">
            <x v="11"/>
          </reference>
        </references>
      </pivotArea>
    </format>
    <format dxfId="1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4" count="1" selected="0">
            <x v="2"/>
          </reference>
          <reference field="5" count="1">
            <x v="10"/>
          </reference>
        </references>
      </pivotArea>
    </format>
    <format dxfId="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4" count="1" selected="0">
            <x v="3"/>
          </reference>
          <reference field="5" count="1">
            <x v="12"/>
          </reference>
        </references>
      </pivotArea>
    </format>
    <format dxfId="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4" count="1" selected="0">
            <x v="4"/>
          </reference>
          <reference field="5" count="1">
            <x v="13"/>
          </reference>
        </references>
      </pivotArea>
    </format>
  </formats>
  <pivotTableStyleInfo name="Жиынтық кестеде тоқсанды шолу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Assignments Due Report" altTextSummary="Displays Assignments and Due Date grouped by class. To update the information this PivotTable, right-click it and then click Refresh." hideValuesRow="1"/>
    </ext>
  </extLst>
</pivotTableDefinition>
</file>

<file path=xl/tables/table1.xml><?xml version="1.0" encoding="utf-8"?>
<table xmlns="http://schemas.openxmlformats.org/spreadsheetml/2006/main" id="1" name="СабақтарТізіміКестесі" displayName="СабақтарТізіміКестесі" ref="B3:J10" totalsRowShown="0">
  <tableColumns count="9">
    <tableColumn id="1" name="КУРС ИДЕНТИФИКАТОРЫ"/>
    <tableColumn id="2" name="АТЫ"/>
    <tableColumn id="3" name="ОҚЫТУШЫ"/>
    <tableColumn id="4" name="КҮНІ"/>
    <tableColumn id="5" name="ЖЫЛЫ" dataDxfId="42"/>
    <tableColumn id="6" name="ТОҚСАН" dataDxfId="41"/>
    <tableColumn id="7" name="БАСТАЛУ УАҚЫТЫ" dataDxfId="40"/>
    <tableColumn id="8" name="АЯҚТАЛУ УАҚЫТЫ" dataDxfId="39"/>
    <tableColumn id="9" name="ЖАЛҒАСУ ҰЗАҚТЫҒЫ" dataDxfId="38">
      <calculatedColumnFormula>IF(AND(ISNUMBER(СабақтарТізіміКестесі[[#This Row],[АЯҚТАЛУ УАҚЫТЫ]]),ISNUMBER(СабақтарТізіміКестесі[[#This Row],[БАСТАЛУ УАҚЫТЫ]])),СабақтарТізіміКестесі[[#This Row],[АЯҚТАЛУ УАҚЫТЫ]]-СабақтарТізіміКестесі[[#This Row],[БАСТАЛУ УАҚЫТЫ]],"")</calculatedColumnFormula>
    </tableColumn>
  </tableColumns>
  <tableStyleInfo name="Тоқсанды шолу" showFirstColumn="0" showLastColumn="0" showRowStripes="1" showColumnStripes="0"/>
  <extLst>
    <ext xmlns:x14="http://schemas.microsoft.com/office/spreadsheetml/2009/9/main" uri="{504A1905-F514-4f6f-8877-14C23A59335A}">
      <x14:table altText="Сабақтар тізімі" altTextSummary="Курс идентификаторы, оқытушы, күні, жылы, тоқсан, басталу уақыты, аяқталу уақыты және есептелген жалғасу ұзақтығы сияқты сабаққа қатысты мәліметтер тізімі."/>
    </ext>
  </extLst>
</table>
</file>

<file path=xl/tables/table2.xml><?xml version="1.0" encoding="utf-8"?>
<table xmlns="http://schemas.openxmlformats.org/spreadsheetml/2006/main" id="2" name="ЖұмысКестесі" displayName="ЖұмысКестесі" ref="B3:G10" totalsRowShown="0">
  <autoFilter ref="B3:G10"/>
  <tableColumns count="6">
    <tableColumn id="1" name="КУРС ИДЕНТИФИКАТОРЫ"/>
    <tableColumn id="6" name="АТЫ" dataDxfId="37">
      <calculatedColumnFormula>IFERROR(VLOOKUP(ЖұмысКестесі[[#This Row],[КУРС ИДЕНТИФИКАТОРЫ]],СабақтарТізіміКестесі[],2,0),"")</calculatedColumnFormula>
    </tableColumn>
    <tableColumn id="2" name="ЖЫЛЫ" dataDxfId="36"/>
    <tableColumn id="3" name="ТОҚСАН"/>
    <tableColumn id="4" name="ЭЛЕМЕНТ СИПАТТАМАСЫ"/>
    <tableColumn id="5" name="ТАПСЫРУ КҮНІ" dataDxfId="35"/>
  </tableColumns>
  <tableStyleInfo name="Тоқсанды шолу" showFirstColumn="0" showLastColumn="0" showRowStripes="1" showColumnStripes="0"/>
  <extLst>
    <ext xmlns:x14="http://schemas.microsoft.com/office/spreadsheetml/2009/9/main" uri="{504A1905-F514-4f6f-8877-14C23A59335A}">
      <x14:table altText="Жұмыс деректерінің енгізілімі " altTextSummary="Жылы, тоқсан, элемент сипаттамасы және тапсыру күні қамтылған тапсырмалар, сынақтар, көрсетілімдер, т.б. тізімі."/>
    </ext>
  </extLst>
</table>
</file>

<file path=xl/theme/theme1.xml><?xml version="1.0" encoding="utf-8"?>
<a:theme xmlns:a="http://schemas.openxmlformats.org/drawingml/2006/main" name="Office Theme">
  <a:themeElements>
    <a:clrScheme name="Semester at a Glance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DE3800"/>
      </a:accent1>
      <a:accent2>
        <a:srgbClr val="2BB0ED"/>
      </a:accent2>
      <a:accent3>
        <a:srgbClr val="FF9F17"/>
      </a:accent3>
      <a:accent4>
        <a:srgbClr val="17BD97"/>
      </a:accent4>
      <a:accent5>
        <a:srgbClr val="8B7CBD"/>
      </a:accent5>
      <a:accent6>
        <a:srgbClr val="F5C700"/>
      </a:accent6>
      <a:hlink>
        <a:srgbClr val="2BB0ED"/>
      </a:hlink>
      <a:folHlink>
        <a:srgbClr val="DE3800"/>
      </a:folHlink>
    </a:clrScheme>
    <a:fontScheme name="Semester at a Glance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19050">
          <a:solidFill>
            <a:schemeClr val="accent2"/>
          </a:solidFill>
        </a:ln>
      </a:spPr>
      <a:bodyPr vertOverflow="clip" horzOverflow="clip" rtlCol="0" anchor="ctr"/>
      <a:lstStyle>
        <a:defPPr algn="l">
          <a:defRPr sz="1100" b="1" i="1">
            <a:solidFill>
              <a:schemeClr val="tx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 fitToPage="1"/>
  </sheetPr>
  <dimension ref="B1:O10"/>
  <sheetViews>
    <sheetView showGridLines="0" tabSelected="1" zoomScaleNormal="100" workbookViewId="0"/>
  </sheetViews>
  <sheetFormatPr defaultRowHeight="18" customHeight="1" x14ac:dyDescent="0.3"/>
  <cols>
    <col min="1" max="1" width="3.5703125" style="2" customWidth="1"/>
    <col min="2" max="2" width="25.28515625" style="2" customWidth="1"/>
    <col min="3" max="3" width="35.42578125" style="2" customWidth="1"/>
    <col min="4" max="4" width="19.5703125" style="2" customWidth="1"/>
    <col min="5" max="5" width="13.7109375" style="2" customWidth="1"/>
    <col min="6" max="6" width="10" style="42" customWidth="1"/>
    <col min="7" max="7" width="12.42578125" style="42" customWidth="1"/>
    <col min="8" max="9" width="17.7109375" style="42" bestFit="1" customWidth="1"/>
    <col min="10" max="10" width="19.7109375" style="42" bestFit="1" customWidth="1"/>
    <col min="11" max="11" width="3.5703125" style="2" customWidth="1"/>
    <col min="12" max="12" width="1.7109375" style="2" customWidth="1"/>
    <col min="13" max="13" width="40.42578125" style="2" customWidth="1"/>
    <col min="14" max="14" width="1.7109375" style="2" customWidth="1"/>
    <col min="15" max="16384" width="9.140625" style="2"/>
  </cols>
  <sheetData>
    <row r="1" spans="2:15" ht="50.25" customHeight="1" x14ac:dyDescent="0.55000000000000004">
      <c r="B1" s="31" t="s">
        <v>0</v>
      </c>
      <c r="F1" s="33"/>
      <c r="G1" s="33"/>
      <c r="H1" s="33"/>
      <c r="I1" s="33"/>
      <c r="J1" s="33"/>
    </row>
    <row r="2" spans="2:15" ht="23.25" customHeight="1" x14ac:dyDescent="0.3">
      <c r="D2"/>
      <c r="E2"/>
      <c r="F2" s="43"/>
      <c r="G2" s="43"/>
      <c r="H2" s="43"/>
      <c r="I2" s="43"/>
      <c r="J2" s="43"/>
    </row>
    <row r="3" spans="2:15" ht="18" customHeight="1" thickBot="1" x14ac:dyDescent="0.35">
      <c r="B3" s="27" t="s">
        <v>1</v>
      </c>
      <c r="C3" s="27" t="s">
        <v>6</v>
      </c>
      <c r="D3" s="27" t="s">
        <v>11</v>
      </c>
      <c r="E3" s="27" t="s">
        <v>16</v>
      </c>
      <c r="F3" s="28" t="s">
        <v>21</v>
      </c>
      <c r="G3" s="28" t="s">
        <v>22</v>
      </c>
      <c r="H3" s="28" t="s">
        <v>24</v>
      </c>
      <c r="I3" s="28" t="s">
        <v>25</v>
      </c>
      <c r="J3" s="28" t="s">
        <v>26</v>
      </c>
      <c r="L3"/>
      <c r="M3"/>
      <c r="N3"/>
    </row>
    <row r="4" spans="2:15" ht="18" customHeight="1" x14ac:dyDescent="0.3">
      <c r="B4" s="28" t="s">
        <v>2</v>
      </c>
      <c r="C4" s="28" t="s">
        <v>7</v>
      </c>
      <c r="D4" s="28" t="s">
        <v>12</v>
      </c>
      <c r="E4" s="28" t="s">
        <v>17</v>
      </c>
      <c r="F4" s="28">
        <v>2014</v>
      </c>
      <c r="G4" s="28" t="s">
        <v>23</v>
      </c>
      <c r="H4" s="29">
        <v>0.58333333333333337</v>
      </c>
      <c r="I4" s="29">
        <v>0.64583333333333337</v>
      </c>
      <c r="J4" s="29">
        <f>IF(AND(ISNUMBER(СабақтарТізіміКестесі[[#This Row],[АЯҚТАЛУ УАҚЫТЫ]]),ISNUMBER(СабақтарТізіміКестесі[[#This Row],[БАСТАЛУ УАҚЫТЫ]])),СабақтарТізіміКестесі[[#This Row],[АЯҚТАЛУ УАҚЫТЫ]]-СабақтарТізіміКестесі[[#This Row],[БАСТАЛУ УАҚЫТЫ]],"")</f>
        <v>6.25E-2</v>
      </c>
      <c r="L4" s="34"/>
      <c r="M4" s="50" t="s">
        <v>27</v>
      </c>
      <c r="N4" s="35"/>
    </row>
    <row r="5" spans="2:15" ht="18" customHeight="1" x14ac:dyDescent="0.3">
      <c r="B5" s="28" t="s">
        <v>2</v>
      </c>
      <c r="C5" s="28" t="s">
        <v>7</v>
      </c>
      <c r="D5" s="28" t="s">
        <v>12</v>
      </c>
      <c r="E5" s="28" t="s">
        <v>18</v>
      </c>
      <c r="F5" s="28">
        <v>2014</v>
      </c>
      <c r="G5" s="28" t="s">
        <v>23</v>
      </c>
      <c r="H5" s="29">
        <v>0.58333333333333337</v>
      </c>
      <c r="I5" s="29">
        <v>0.64583333333333337</v>
      </c>
      <c r="J5" s="29">
        <f>IF(AND(ISNUMBER(СабақтарТізіміКестесі[[#This Row],[АЯҚТАЛУ УАҚЫТЫ]]),ISNUMBER(СабақтарТізіміКестесі[[#This Row],[БАСТАЛУ УАҚЫТЫ]])),СабақтарТізіміКестесі[[#This Row],[АЯҚТАЛУ УАҚЫТЫ]]-СабақтарТізіміКестесі[[#This Row],[БАСТАЛУ УАҚЫТЫ]],"")</f>
        <v>6.25E-2</v>
      </c>
      <c r="L5" s="36"/>
      <c r="M5" s="51"/>
      <c r="N5" s="37"/>
    </row>
    <row r="6" spans="2:15" ht="18" customHeight="1" x14ac:dyDescent="0.3">
      <c r="B6" s="28" t="s">
        <v>3</v>
      </c>
      <c r="C6" s="28" t="s">
        <v>8</v>
      </c>
      <c r="D6" s="28" t="s">
        <v>13</v>
      </c>
      <c r="E6" s="28" t="s">
        <v>19</v>
      </c>
      <c r="F6" s="28">
        <v>2014</v>
      </c>
      <c r="G6" s="28" t="s">
        <v>23</v>
      </c>
      <c r="H6" s="29">
        <v>0.41666666666666669</v>
      </c>
      <c r="I6" s="29">
        <v>0.47916666666666669</v>
      </c>
      <c r="J6" s="29">
        <f>IF(AND(ISNUMBER(СабақтарТізіміКестесі[[#This Row],[АЯҚТАЛУ УАҚЫТЫ]]),ISNUMBER(СабақтарТізіміКестесі[[#This Row],[БАСТАЛУ УАҚЫТЫ]])),СабақтарТізіміКестесі[[#This Row],[АЯҚТАЛУ УАҚЫТЫ]]-СабақтарТізіміКестесі[[#This Row],[БАСТАЛУ УАҚЫТЫ]],"")</f>
        <v>6.25E-2</v>
      </c>
      <c r="L6" s="36"/>
      <c r="M6" s="51"/>
      <c r="N6" s="37"/>
    </row>
    <row r="7" spans="2:15" ht="18" customHeight="1" x14ac:dyDescent="0.3">
      <c r="B7" s="28" t="s">
        <v>3</v>
      </c>
      <c r="C7" s="28" t="s">
        <v>8</v>
      </c>
      <c r="D7" s="28" t="s">
        <v>13</v>
      </c>
      <c r="E7" s="28" t="s">
        <v>20</v>
      </c>
      <c r="F7" s="28">
        <v>2014</v>
      </c>
      <c r="G7" s="28" t="s">
        <v>23</v>
      </c>
      <c r="H7" s="29">
        <v>0.41666666666666669</v>
      </c>
      <c r="I7" s="29">
        <v>0.47916666666666669</v>
      </c>
      <c r="J7" s="29">
        <f>IF(AND(ISNUMBER(СабақтарТізіміКестесі[[#This Row],[АЯҚТАЛУ УАҚЫТЫ]]),ISNUMBER(СабақтарТізіміКестесі[[#This Row],[БАСТАЛУ УАҚЫТЫ]])),СабақтарТізіміКестесі[[#This Row],[АЯҚТАЛУ УАҚЫТЫ]]-СабақтарТізіміКестесі[[#This Row],[БАСТАЛУ УАҚЫТЫ]],"")</f>
        <v>6.25E-2</v>
      </c>
      <c r="L7" s="36"/>
      <c r="M7" s="51"/>
      <c r="N7" s="37"/>
      <c r="O7"/>
    </row>
    <row r="8" spans="2:15" ht="18" customHeight="1" thickBot="1" x14ac:dyDescent="0.35">
      <c r="B8" s="28" t="s">
        <v>4</v>
      </c>
      <c r="C8" s="28" t="s">
        <v>9</v>
      </c>
      <c r="D8" s="28" t="s">
        <v>14</v>
      </c>
      <c r="E8" s="28" t="s">
        <v>17</v>
      </c>
      <c r="F8" s="28">
        <v>2014</v>
      </c>
      <c r="G8" s="28" t="s">
        <v>23</v>
      </c>
      <c r="H8" s="29">
        <v>0.45833333333333331</v>
      </c>
      <c r="I8" s="29">
        <v>0.5</v>
      </c>
      <c r="J8" s="29">
        <f>IF(AND(ISNUMBER(СабақтарТізіміКестесі[[#This Row],[АЯҚТАЛУ УАҚЫТЫ]]),ISNUMBER(СабақтарТізіміКестесі[[#This Row],[БАСТАЛУ УАҚЫТЫ]])),СабақтарТізіміКестесі[[#This Row],[АЯҚТАЛУ УАҚЫТЫ]]-СабақтарТізіміКестесі[[#This Row],[БАСТАЛУ УАҚЫТЫ]],"")</f>
        <v>4.1666666666666685E-2</v>
      </c>
      <c r="L8" s="38"/>
      <c r="M8" s="52"/>
      <c r="N8" s="39"/>
    </row>
    <row r="9" spans="2:15" ht="18" customHeight="1" x14ac:dyDescent="0.3">
      <c r="B9" s="28" t="s">
        <v>4</v>
      </c>
      <c r="C9" s="28" t="s">
        <v>9</v>
      </c>
      <c r="D9" s="28" t="s">
        <v>14</v>
      </c>
      <c r="E9" s="28" t="s">
        <v>18</v>
      </c>
      <c r="F9" s="28">
        <v>2014</v>
      </c>
      <c r="G9" s="28" t="s">
        <v>23</v>
      </c>
      <c r="H9" s="29">
        <v>0.45833333333333331</v>
      </c>
      <c r="I9" s="29">
        <v>0.5</v>
      </c>
      <c r="J9" s="29">
        <f>IF(AND(ISNUMBER(СабақтарТізіміКестесі[[#This Row],[АЯҚТАЛУ УАҚЫТЫ]]),ISNUMBER(СабақтарТізіміКестесі[[#This Row],[БАСТАЛУ УАҚЫТЫ]])),СабақтарТізіміКестесі[[#This Row],[АЯҚТАЛУ УАҚЫТЫ]]-СабақтарТізіміКестесі[[#This Row],[БАСТАЛУ УАҚЫТЫ]],"")</f>
        <v>4.1666666666666685E-2</v>
      </c>
    </row>
    <row r="10" spans="2:15" ht="18" customHeight="1" x14ac:dyDescent="0.3">
      <c r="B10" s="28" t="s">
        <v>5</v>
      </c>
      <c r="C10" s="28" t="s">
        <v>10</v>
      </c>
      <c r="D10" s="28" t="s">
        <v>15</v>
      </c>
      <c r="E10" s="28" t="s">
        <v>17</v>
      </c>
      <c r="F10" s="28">
        <v>2014</v>
      </c>
      <c r="G10" s="28" t="s">
        <v>23</v>
      </c>
      <c r="H10" s="29">
        <v>0.41666666666666669</v>
      </c>
      <c r="I10" s="29">
        <v>0.45833333333333331</v>
      </c>
      <c r="J10" s="29">
        <f>IF(AND(ISNUMBER(СабақтарТізіміКестесі[[#This Row],[АЯҚТАЛУ УАҚЫТЫ]]),ISNUMBER(СабақтарТізіміКестесі[[#This Row],[БАСТАЛУ УАҚЫТЫ]])),СабақтарТізіміКестесі[[#This Row],[АЯҚТАЛУ УАҚЫТЫ]]-СабақтарТізіміКестесі[[#This Row],[БАСТАЛУ УАҚЫТЫ]],"")</f>
        <v>4.166666666666663E-2</v>
      </c>
    </row>
  </sheetData>
  <mergeCells count="1">
    <mergeCell ref="M4:M8"/>
  </mergeCells>
  <dataValidations count="1">
    <dataValidation type="list" allowBlank="1" showInputMessage="1" sqref="G4:G10">
      <formula1>"Күз,Қыс,Көктем,Жаз"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&amp;L&amp;20&amp;K04+000САБАҚТАР ТІЗІМІ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autoPageBreaks="0" fitToPage="1"/>
  </sheetPr>
  <dimension ref="B1:K20"/>
  <sheetViews>
    <sheetView showGridLines="0" zoomScaleNormal="100" workbookViewId="0"/>
  </sheetViews>
  <sheetFormatPr defaultRowHeight="18" customHeight="1" x14ac:dyDescent="0.3"/>
  <cols>
    <col min="1" max="1" width="3.5703125" style="2" customWidth="1"/>
    <col min="2" max="2" width="28.140625" style="2" customWidth="1"/>
    <col min="3" max="3" width="38.85546875" style="24" customWidth="1"/>
    <col min="4" max="4" width="11.28515625" style="42" customWidth="1"/>
    <col min="5" max="5" width="12.7109375" style="2" customWidth="1"/>
    <col min="6" max="6" width="28.85546875" style="2" customWidth="1"/>
    <col min="7" max="7" width="17.140625" style="2" customWidth="1"/>
    <col min="8" max="8" width="3.5703125" style="2" customWidth="1"/>
    <col min="9" max="9" width="1.7109375" style="2" customWidth="1"/>
    <col min="10" max="10" width="56.5703125" style="2" customWidth="1"/>
    <col min="11" max="11" width="1.7109375" style="2" customWidth="1"/>
    <col min="12" max="16384" width="9.140625" style="2"/>
  </cols>
  <sheetData>
    <row r="1" spans="2:11" ht="50.25" customHeight="1" x14ac:dyDescent="0.55000000000000004">
      <c r="B1" s="31" t="s">
        <v>28</v>
      </c>
      <c r="C1" s="2"/>
    </row>
    <row r="2" spans="2:11" ht="12.75" customHeight="1" x14ac:dyDescent="0.3">
      <c r="C2" s="2"/>
    </row>
    <row r="3" spans="2:11" ht="18" customHeight="1" thickBot="1" x14ac:dyDescent="0.35">
      <c r="B3" s="27" t="s">
        <v>1</v>
      </c>
      <c r="C3" s="27" t="s">
        <v>6</v>
      </c>
      <c r="D3" s="28" t="s">
        <v>21</v>
      </c>
      <c r="E3" s="27" t="s">
        <v>22</v>
      </c>
      <c r="F3" s="27" t="s">
        <v>29</v>
      </c>
      <c r="G3" s="27" t="s">
        <v>35</v>
      </c>
    </row>
    <row r="4" spans="2:11" ht="18" customHeight="1" x14ac:dyDescent="0.3">
      <c r="B4" s="28" t="s">
        <v>2</v>
      </c>
      <c r="C4" s="30" t="str">
        <f>IFERROR(VLOOKUP(ЖұмысКестесі[[#This Row],[КУРС ИДЕНТИФИКАТОРЫ]],СабақтарТізіміКестесі[],2,0),"")</f>
        <v>Компьютер бағдарламаларына кіріспе</v>
      </c>
      <c r="D4" s="28">
        <v>2014</v>
      </c>
      <c r="E4" s="28" t="s">
        <v>23</v>
      </c>
      <c r="F4" s="28" t="s">
        <v>30</v>
      </c>
      <c r="G4" s="48">
        <v>41674</v>
      </c>
      <c r="I4" s="34"/>
      <c r="J4" s="50" t="s">
        <v>36</v>
      </c>
      <c r="K4" s="35"/>
    </row>
    <row r="5" spans="2:11" ht="18" customHeight="1" x14ac:dyDescent="0.3">
      <c r="B5" s="28" t="s">
        <v>2</v>
      </c>
      <c r="C5" s="30" t="str">
        <f>IFERROR(VLOOKUP(ЖұмысКестесі[[#This Row],[КУРС ИДЕНТИФИКАТОРЫ]],СабақтарТізіміКестесі[],2,0),"")</f>
        <v>Компьютер бағдарламаларына кіріспе</v>
      </c>
      <c r="D5" s="28">
        <v>2014</v>
      </c>
      <c r="E5" s="28" t="s">
        <v>23</v>
      </c>
      <c r="F5" s="28" t="s">
        <v>31</v>
      </c>
      <c r="G5" s="48">
        <v>41688</v>
      </c>
      <c r="I5" s="36"/>
      <c r="J5" s="51"/>
      <c r="K5" s="37"/>
    </row>
    <row r="6" spans="2:11" ht="18" customHeight="1" x14ac:dyDescent="0.3">
      <c r="B6" s="28" t="s">
        <v>2</v>
      </c>
      <c r="C6" s="30" t="str">
        <f>IFERROR(VLOOKUP(ЖұмысКестесі[[#This Row],[КУРС ИДЕНТИФИКАТОРЫ]],СабақтарТізіміКестесі[],2,0),"")</f>
        <v>Компьютер бағдарламаларына кіріспе</v>
      </c>
      <c r="D6" s="28">
        <v>2014</v>
      </c>
      <c r="E6" s="28" t="s">
        <v>23</v>
      </c>
      <c r="F6" s="28" t="s">
        <v>32</v>
      </c>
      <c r="G6" s="48">
        <v>41712</v>
      </c>
      <c r="I6" s="36"/>
      <c r="J6" s="51"/>
      <c r="K6" s="37"/>
    </row>
    <row r="7" spans="2:11" ht="18" customHeight="1" x14ac:dyDescent="0.3">
      <c r="B7" s="28" t="s">
        <v>3</v>
      </c>
      <c r="C7" s="30" t="str">
        <f>IFERROR(VLOOKUP(ЖұмысКестесі[[#This Row],[КУРС ИДЕНТИФИКАТОРЫ]],СабақтарТізіміКестесі[],2,0),"")</f>
        <v>Шығарма жазу</v>
      </c>
      <c r="D7" s="28">
        <v>2014</v>
      </c>
      <c r="E7" s="28" t="s">
        <v>23</v>
      </c>
      <c r="F7" s="28" t="s">
        <v>33</v>
      </c>
      <c r="G7" s="48">
        <v>41733</v>
      </c>
      <c r="I7" s="36"/>
      <c r="J7" s="51"/>
      <c r="K7" s="37"/>
    </row>
    <row r="8" spans="2:11" ht="18" customHeight="1" x14ac:dyDescent="0.3">
      <c r="B8" s="28" t="s">
        <v>3</v>
      </c>
      <c r="C8" s="30" t="str">
        <f>IFERROR(VLOOKUP(ЖұмысКестесі[[#This Row],[КУРС ИДЕНТИФИКАТОРЫ]],СабақтарТізіміКестесі[],2,0),"")</f>
        <v>Шығарма жазу</v>
      </c>
      <c r="D8" s="28">
        <v>2014</v>
      </c>
      <c r="E8" s="28" t="s">
        <v>23</v>
      </c>
      <c r="F8" s="28" t="s">
        <v>32</v>
      </c>
      <c r="G8" s="48">
        <v>41654</v>
      </c>
      <c r="I8" s="36"/>
      <c r="J8" s="51"/>
      <c r="K8" s="37"/>
    </row>
    <row r="9" spans="2:11" ht="18" customHeight="1" x14ac:dyDescent="0.3">
      <c r="B9" s="28" t="s">
        <v>3</v>
      </c>
      <c r="C9" s="30" t="str">
        <f>IFERROR(VLOOKUP(ЖұмысКестесі[[#This Row],[КУРС ИДЕНТИФИКАТОРЫ]],СабақтарТізіміКестесі[],2,0),"")</f>
        <v>Шығарма жазу</v>
      </c>
      <c r="D9" s="28">
        <v>2014</v>
      </c>
      <c r="E9" s="28" t="s">
        <v>23</v>
      </c>
      <c r="F9" s="28" t="s">
        <v>30</v>
      </c>
      <c r="G9" s="48">
        <v>41719</v>
      </c>
      <c r="I9" s="36"/>
      <c r="J9" s="51"/>
      <c r="K9" s="37"/>
    </row>
    <row r="10" spans="2:11" ht="18" customHeight="1" thickBot="1" x14ac:dyDescent="0.35">
      <c r="B10" s="28" t="s">
        <v>3</v>
      </c>
      <c r="C10" s="30" t="str">
        <f>IFERROR(VLOOKUP(ЖұмысКестесі[[#This Row],[КУРС ИДЕНТИФИКАТОРЫ]],СабақтарТізіміКестесі[],2,0),"")</f>
        <v>Шығарма жазу</v>
      </c>
      <c r="D10" s="28">
        <v>2014</v>
      </c>
      <c r="E10" s="28" t="s">
        <v>23</v>
      </c>
      <c r="F10" s="28" t="s">
        <v>34</v>
      </c>
      <c r="G10" s="48">
        <v>41675</v>
      </c>
      <c r="I10" s="38"/>
      <c r="J10" s="52"/>
      <c r="K10" s="39"/>
    </row>
    <row r="16" spans="2:11" ht="18" customHeight="1" x14ac:dyDescent="0.3">
      <c r="E16" s="45"/>
    </row>
    <row r="17" spans="5:5" ht="18" customHeight="1" x14ac:dyDescent="0.3">
      <c r="E17" s="45"/>
    </row>
    <row r="18" spans="5:5" ht="18" customHeight="1" x14ac:dyDescent="0.3">
      <c r="E18" s="45"/>
    </row>
    <row r="19" spans="5:5" ht="18" customHeight="1" x14ac:dyDescent="0.3">
      <c r="E19" s="45"/>
    </row>
    <row r="20" spans="5:5" ht="18" customHeight="1" x14ac:dyDescent="0.3">
      <c r="E20" s="45"/>
    </row>
  </sheetData>
  <mergeCells count="1">
    <mergeCell ref="J4:J10"/>
  </mergeCells>
  <dataValidations count="3">
    <dataValidation type="list" allowBlank="1" showInputMessage="1" sqref="E4:E10">
      <formula1>"Күз,Қыс,Көктем,Жаз"</formula1>
    </dataValidation>
    <dataValidation type="list" allowBlank="1" showInputMessage="1" sqref="B11:B1048576">
      <formula1>"СабақтарТізімі"</formula1>
    </dataValidation>
    <dataValidation type="list" allowBlank="1" showInputMessage="1" sqref="B4:B10">
      <formula1>СабақтарТізімі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&amp;L&amp;20&amp;K04+000ЖҰМЫС ДЕРЕКТЕРІНІҢ ЕНГІЗІЛІМІ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0.39997558519241921"/>
    <pageSetUpPr autoPageBreaks="0" fitToPage="1"/>
  </sheetPr>
  <dimension ref="A1:H22"/>
  <sheetViews>
    <sheetView showGridLines="0" zoomScaleNormal="100" workbookViewId="0"/>
  </sheetViews>
  <sheetFormatPr defaultRowHeight="18" customHeight="1" x14ac:dyDescent="0.3"/>
  <cols>
    <col min="1" max="1" width="3.5703125" style="26" customWidth="1"/>
    <col min="2" max="2" width="19.42578125" style="2" customWidth="1"/>
    <col min="3" max="3" width="26.85546875" style="2" customWidth="1"/>
    <col min="4" max="4" width="35" style="2" customWidth="1"/>
    <col min="5" max="5" width="3.5703125" style="2" customWidth="1"/>
    <col min="6" max="6" width="1.7109375" style="2" customWidth="1"/>
    <col min="7" max="7" width="39.7109375" style="2" customWidth="1"/>
    <col min="8" max="8" width="1.7109375" style="2" customWidth="1"/>
    <col min="9" max="16384" width="9.140625" style="2"/>
  </cols>
  <sheetData>
    <row r="1" spans="2:8" ht="50.25" customHeight="1" x14ac:dyDescent="0.55000000000000004">
      <c r="B1" s="32" t="s">
        <v>37</v>
      </c>
    </row>
    <row r="2" spans="2:8" ht="12.75" customHeight="1" x14ac:dyDescent="0.3">
      <c r="B2" s="40" t="s">
        <v>38</v>
      </c>
    </row>
    <row r="3" spans="2:8" ht="18" customHeight="1" thickBot="1" x14ac:dyDescent="0.35">
      <c r="B3" s="1" t="s">
        <v>16</v>
      </c>
      <c r="C3" s="1" t="s">
        <v>24</v>
      </c>
      <c r="D3" s="1" t="s">
        <v>6</v>
      </c>
      <c r="E3"/>
      <c r="F3"/>
      <c r="G3"/>
      <c r="H3"/>
    </row>
    <row r="4" spans="2:8" ht="18" customHeight="1" x14ac:dyDescent="0.3">
      <c r="B4" t="s">
        <v>17</v>
      </c>
      <c r="C4" s="46">
        <v>0.41666666666666669</v>
      </c>
      <c r="D4" t="s">
        <v>10</v>
      </c>
      <c r="E4"/>
      <c r="F4" s="34"/>
      <c r="G4" s="50" t="s">
        <v>39</v>
      </c>
      <c r="H4" s="35"/>
    </row>
    <row r="5" spans="2:8" ht="18" customHeight="1" x14ac:dyDescent="0.3">
      <c r="B5" t="s">
        <v>17</v>
      </c>
      <c r="C5" s="46">
        <v>0.45833333333333331</v>
      </c>
      <c r="D5" t="s">
        <v>9</v>
      </c>
      <c r="E5"/>
      <c r="F5" s="36"/>
      <c r="G5" s="51"/>
      <c r="H5" s="37"/>
    </row>
    <row r="6" spans="2:8" ht="18" customHeight="1" x14ac:dyDescent="0.3">
      <c r="B6" t="s">
        <v>17</v>
      </c>
      <c r="C6" s="46">
        <v>0.58333333333333337</v>
      </c>
      <c r="D6" t="s">
        <v>7</v>
      </c>
      <c r="E6"/>
      <c r="F6" s="36"/>
      <c r="G6" s="51"/>
      <c r="H6" s="37"/>
    </row>
    <row r="7" spans="2:8" ht="18" customHeight="1" x14ac:dyDescent="0.3">
      <c r="B7" t="s">
        <v>19</v>
      </c>
      <c r="C7" s="46">
        <v>0.41666666666666669</v>
      </c>
      <c r="D7" t="s">
        <v>8</v>
      </c>
      <c r="E7"/>
      <c r="F7" s="36"/>
      <c r="G7" s="51"/>
      <c r="H7" s="37"/>
    </row>
    <row r="8" spans="2:8" ht="18" customHeight="1" x14ac:dyDescent="0.3">
      <c r="B8" t="s">
        <v>18</v>
      </c>
      <c r="C8" s="46">
        <v>0.45833333333333331</v>
      </c>
      <c r="D8" t="s">
        <v>9</v>
      </c>
      <c r="E8"/>
      <c r="F8" s="36"/>
      <c r="G8" s="51"/>
      <c r="H8" s="37"/>
    </row>
    <row r="9" spans="2:8" ht="18" customHeight="1" thickBot="1" x14ac:dyDescent="0.35">
      <c r="B9" t="s">
        <v>18</v>
      </c>
      <c r="C9" s="46">
        <v>0.58333333333333337</v>
      </c>
      <c r="D9" t="s">
        <v>7</v>
      </c>
      <c r="E9"/>
      <c r="F9" s="38"/>
      <c r="G9" s="52"/>
      <c r="H9" s="39"/>
    </row>
    <row r="10" spans="2:8" ht="18" customHeight="1" x14ac:dyDescent="0.3">
      <c r="B10" t="s">
        <v>20</v>
      </c>
      <c r="C10" s="46">
        <v>0.41666666666666669</v>
      </c>
      <c r="D10" t="s">
        <v>8</v>
      </c>
      <c r="E10"/>
    </row>
    <row r="11" spans="2:8" ht="18" customHeight="1" x14ac:dyDescent="0.3">
      <c r="B11"/>
      <c r="C11"/>
      <c r="D11"/>
    </row>
    <row r="12" spans="2:8" ht="18" customHeight="1" x14ac:dyDescent="0.3">
      <c r="B12"/>
      <c r="C12"/>
      <c r="D12"/>
    </row>
    <row r="13" spans="2:8" ht="18" customHeight="1" x14ac:dyDescent="0.3">
      <c r="B13"/>
      <c r="C13"/>
      <c r="D13"/>
    </row>
    <row r="14" spans="2:8" ht="18" customHeight="1" x14ac:dyDescent="0.3">
      <c r="B14"/>
      <c r="C14"/>
      <c r="D14"/>
    </row>
    <row r="15" spans="2:8" ht="18" customHeight="1" x14ac:dyDescent="0.3">
      <c r="B15"/>
      <c r="C15"/>
      <c r="D15"/>
    </row>
    <row r="16" spans="2:8" ht="18" customHeight="1" x14ac:dyDescent="0.3">
      <c r="B16"/>
      <c r="C16"/>
      <c r="D16"/>
    </row>
    <row r="17" spans="2:4" ht="18" customHeight="1" x14ac:dyDescent="0.3">
      <c r="B17"/>
      <c r="C17"/>
      <c r="D17"/>
    </row>
    <row r="18" spans="2:4" ht="18" customHeight="1" x14ac:dyDescent="0.3">
      <c r="B18"/>
      <c r="C18"/>
      <c r="D18"/>
    </row>
    <row r="19" spans="2:4" ht="18" customHeight="1" x14ac:dyDescent="0.3">
      <c r="B19"/>
      <c r="C19"/>
      <c r="D19"/>
    </row>
    <row r="20" spans="2:4" ht="18" customHeight="1" x14ac:dyDescent="0.3">
      <c r="B20"/>
      <c r="C20"/>
      <c r="D20"/>
    </row>
    <row r="21" spans="2:4" ht="18" customHeight="1" x14ac:dyDescent="0.3">
      <c r="B21"/>
    </row>
    <row r="22" spans="2:4" ht="18" customHeight="1" x14ac:dyDescent="0.3">
      <c r="B22"/>
    </row>
  </sheetData>
  <mergeCells count="1">
    <mergeCell ref="G4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2"/>
  <headerFooter>
    <oddHeader>&amp;L&amp;20&amp;K04+000АПТАЛЫҚ КЕСТЕ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autoPageBreaks="0" fitToPage="1"/>
  </sheetPr>
  <dimension ref="A1:I22"/>
  <sheetViews>
    <sheetView showGridLines="0" workbookViewId="0"/>
  </sheetViews>
  <sheetFormatPr defaultRowHeight="18" customHeight="1" x14ac:dyDescent="0.3"/>
  <cols>
    <col min="1" max="1" width="3.5703125" style="26" customWidth="1"/>
    <col min="2" max="2" width="27.5703125" style="2" customWidth="1"/>
    <col min="3" max="3" width="37.28515625" style="25" customWidth="1"/>
    <col min="4" max="4" width="27.85546875" style="25" customWidth="1"/>
    <col min="5" max="5" width="16.5703125" style="3" customWidth="1"/>
    <col min="6" max="6" width="3.5703125" style="2" customWidth="1"/>
    <col min="7" max="7" width="1.7109375" style="2" customWidth="1"/>
    <col min="8" max="8" width="59.5703125" style="2" customWidth="1"/>
    <col min="9" max="9" width="1.7109375" style="2" customWidth="1"/>
    <col min="10" max="16384" width="9.140625" style="2"/>
  </cols>
  <sheetData>
    <row r="1" spans="1:9" ht="50.25" customHeight="1" x14ac:dyDescent="0.55000000000000004">
      <c r="A1" s="41"/>
      <c r="B1" s="32" t="s">
        <v>49</v>
      </c>
    </row>
    <row r="2" spans="1:9" ht="12.75" customHeight="1" thickBot="1" x14ac:dyDescent="0.35"/>
    <row r="3" spans="1:9" ht="18.75" customHeight="1" x14ac:dyDescent="0.3">
      <c r="B3" s="1" t="s">
        <v>1</v>
      </c>
      <c r="C3" s="1" t="s">
        <v>6</v>
      </c>
      <c r="D3" s="1" t="s">
        <v>29</v>
      </c>
      <c r="E3" s="1" t="s">
        <v>35</v>
      </c>
      <c r="G3" s="34"/>
      <c r="H3" s="53" t="s">
        <v>44</v>
      </c>
      <c r="I3" s="35"/>
    </row>
    <row r="4" spans="1:9" ht="18.75" customHeight="1" x14ac:dyDescent="0.3">
      <c r="B4" t="s">
        <v>2</v>
      </c>
      <c r="C4" t="s">
        <v>7</v>
      </c>
      <c r="D4" t="s">
        <v>31</v>
      </c>
      <c r="E4" s="47">
        <v>41688</v>
      </c>
      <c r="G4" s="36"/>
      <c r="H4" s="54"/>
      <c r="I4" s="37"/>
    </row>
    <row r="5" spans="1:9" ht="18.75" x14ac:dyDescent="0.3">
      <c r="B5"/>
      <c r="C5"/>
      <c r="D5" t="s">
        <v>32</v>
      </c>
      <c r="E5" s="47">
        <v>41712</v>
      </c>
      <c r="G5" s="36"/>
      <c r="H5" s="54"/>
      <c r="I5" s="37"/>
    </row>
    <row r="6" spans="1:9" ht="18.75" x14ac:dyDescent="0.3">
      <c r="B6"/>
      <c r="C6"/>
      <c r="D6" t="s">
        <v>30</v>
      </c>
      <c r="E6" s="47">
        <v>41674</v>
      </c>
      <c r="G6" s="36"/>
      <c r="H6" s="54"/>
      <c r="I6" s="37"/>
    </row>
    <row r="7" spans="1:9" ht="18.75" x14ac:dyDescent="0.3">
      <c r="B7" t="s">
        <v>3</v>
      </c>
      <c r="C7" t="s">
        <v>8</v>
      </c>
      <c r="D7" t="s">
        <v>32</v>
      </c>
      <c r="E7" s="47">
        <v>41654</v>
      </c>
      <c r="G7" s="36"/>
      <c r="H7" s="54"/>
      <c r="I7" s="37"/>
    </row>
    <row r="8" spans="1:9" ht="18.75" x14ac:dyDescent="0.3">
      <c r="B8"/>
      <c r="C8"/>
      <c r="D8" t="s">
        <v>33</v>
      </c>
      <c r="E8" s="47">
        <v>41733</v>
      </c>
      <c r="G8" s="36"/>
      <c r="H8" s="54"/>
      <c r="I8" s="37"/>
    </row>
    <row r="9" spans="1:9" ht="18.75" x14ac:dyDescent="0.3">
      <c r="B9"/>
      <c r="C9"/>
      <c r="D9" t="s">
        <v>30</v>
      </c>
      <c r="E9" s="47">
        <v>41719</v>
      </c>
      <c r="G9" s="36"/>
      <c r="H9" s="54"/>
      <c r="I9" s="37"/>
    </row>
    <row r="10" spans="1:9" ht="18.75" customHeight="1" x14ac:dyDescent="0.3">
      <c r="B10"/>
      <c r="C10"/>
      <c r="D10" t="s">
        <v>34</v>
      </c>
      <c r="E10" s="47">
        <v>41675</v>
      </c>
      <c r="G10" s="36"/>
      <c r="H10" s="54"/>
      <c r="I10" s="37"/>
    </row>
    <row r="11" spans="1:9" ht="19.5" thickBot="1" x14ac:dyDescent="0.35">
      <c r="B11"/>
      <c r="C11"/>
      <c r="D11"/>
      <c r="E11"/>
      <c r="G11" s="38"/>
      <c r="H11" s="55"/>
      <c r="I11" s="39"/>
    </row>
    <row r="12" spans="1:9" ht="18" customHeight="1" x14ac:dyDescent="0.3">
      <c r="B12"/>
      <c r="C12"/>
      <c r="D12"/>
      <c r="E12"/>
    </row>
    <row r="13" spans="1:9" ht="18" customHeight="1" x14ac:dyDescent="0.3">
      <c r="B13"/>
      <c r="C13"/>
      <c r="D13"/>
    </row>
    <row r="14" spans="1:9" ht="18" customHeight="1" x14ac:dyDescent="0.3">
      <c r="B14"/>
      <c r="C14"/>
      <c r="D14"/>
    </row>
    <row r="15" spans="1:9" ht="18" customHeight="1" x14ac:dyDescent="0.3">
      <c r="B15"/>
      <c r="C15"/>
      <c r="D15"/>
    </row>
    <row r="16" spans="1:9" ht="18" customHeight="1" x14ac:dyDescent="0.3">
      <c r="B16"/>
      <c r="C16"/>
      <c r="D16"/>
    </row>
    <row r="17" spans="2:4" ht="18" customHeight="1" x14ac:dyDescent="0.3">
      <c r="B17"/>
      <c r="C17"/>
      <c r="D17"/>
    </row>
    <row r="18" spans="2:4" ht="18" customHeight="1" x14ac:dyDescent="0.3">
      <c r="B18"/>
      <c r="C18"/>
      <c r="D18"/>
    </row>
    <row r="19" spans="2:4" ht="18" customHeight="1" x14ac:dyDescent="0.3">
      <c r="B19"/>
      <c r="C19"/>
      <c r="D19"/>
    </row>
    <row r="20" spans="2:4" ht="18" customHeight="1" x14ac:dyDescent="0.3">
      <c r="B20"/>
      <c r="C20"/>
      <c r="D20"/>
    </row>
    <row r="21" spans="2:4" ht="18" customHeight="1" x14ac:dyDescent="0.3">
      <c r="B21"/>
    </row>
    <row r="22" spans="2:4" ht="18" customHeight="1" x14ac:dyDescent="0.3">
      <c r="B22"/>
    </row>
  </sheetData>
  <mergeCells count="1">
    <mergeCell ref="H3:H11"/>
  </mergeCells>
  <conditionalFormatting sqref="C23:E1048576 C1:E2 C21:C22 E11:E13">
    <cfRule type="expression" dxfId="29" priority="1">
      <formula>(ROW()&gt;5)*(MOD(ROW(),2)=0)*(ROW()&lt;=RptLastRow)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2"/>
  <headerFooter>
    <oddHeader>&amp;L&amp;20&amp;K04+000ТАПСЫРМАЛАР МЕРЗІМІ ТУРАЛЫ ЕСЕП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0.39997558519241921"/>
    <pageSetUpPr autoPageBreaks="0" fitToPage="1"/>
  </sheetPr>
  <dimension ref="B1:Y21"/>
  <sheetViews>
    <sheetView showGridLines="0" zoomScaleNormal="100" workbookViewId="0"/>
  </sheetViews>
  <sheetFormatPr defaultRowHeight="24.95" customHeight="1" x14ac:dyDescent="0.3"/>
  <cols>
    <col min="1" max="1" width="3.5703125" style="2" customWidth="1"/>
    <col min="2" max="4" width="1.7109375" style="2" customWidth="1"/>
    <col min="5" max="11" width="7.7109375" style="2" customWidth="1"/>
    <col min="12" max="12" width="2.7109375" style="2" customWidth="1"/>
    <col min="13" max="19" width="7.7109375" style="2" customWidth="1"/>
    <col min="20" max="20" width="1.7109375" style="2" customWidth="1"/>
    <col min="21" max="21" width="16.42578125" style="2" customWidth="1"/>
    <col min="22" max="22" width="3.5703125" style="2" customWidth="1"/>
    <col min="23" max="23" width="1.7109375" style="2" customWidth="1"/>
    <col min="24" max="24" width="52.140625" style="2" customWidth="1"/>
    <col min="25" max="25" width="1.7109375" style="2" customWidth="1"/>
    <col min="26" max="16384" width="9.140625" style="2"/>
  </cols>
  <sheetData>
    <row r="1" spans="2:25" ht="50.25" customHeight="1" x14ac:dyDescent="0.55000000000000004">
      <c r="B1" s="32" t="s">
        <v>40</v>
      </c>
      <c r="P1" s="44"/>
    </row>
    <row r="2" spans="2:25" ht="8.25" customHeight="1" x14ac:dyDescent="0.3"/>
    <row r="3" spans="2:25" ht="4.5" customHeight="1" x14ac:dyDescent="0.3">
      <c r="B3" s="4"/>
      <c r="E3" s="10">
        <f>DAY(DATE(YEAR(КестеБастау),MONTH(КестеБастау)+1,1)-1)</f>
        <v>28</v>
      </c>
      <c r="F3" s="11">
        <f>WEEKDAY(DATE(YEAR(КестеБастау),MONTH(КестеБастау),1-1),1)</f>
        <v>6</v>
      </c>
      <c r="M3" s="10">
        <f>DAY(DATE(YEAR(КестеБастау),MONTH(КестеБастау)+2,1)-1)</f>
        <v>31</v>
      </c>
      <c r="N3" s="11">
        <f>WEEKDAY(DATE(YEAR(КестеБастау),MONTH(КестеБастау)+1,1-1),1)</f>
        <v>6</v>
      </c>
      <c r="U3"/>
    </row>
    <row r="4" spans="2:25" ht="29.25" customHeight="1" x14ac:dyDescent="0.3">
      <c r="E4" s="6" t="str">
        <f>UPPER(TEXT(КестеБастау,"ММММ"))</f>
        <v>АҚПАН</v>
      </c>
      <c r="F4" s="7"/>
      <c r="G4" s="7"/>
      <c r="H4" s="7"/>
      <c r="I4" s="7"/>
      <c r="J4" s="7"/>
      <c r="K4" s="7"/>
      <c r="M4" s="6" t="str">
        <f>UPPER(TEXT(DATE(КестеЖыл,MONTH(КестеБастау)+1,1),"ММММ"))</f>
        <v>НАУРЫЗ</v>
      </c>
      <c r="N4" s="7"/>
      <c r="O4" s="7"/>
      <c r="P4" s="7"/>
      <c r="Q4" s="7"/>
      <c r="R4" s="7"/>
      <c r="S4" s="7"/>
      <c r="U4" s="8"/>
    </row>
    <row r="5" spans="2:25" ht="29.25" customHeight="1" thickBot="1" x14ac:dyDescent="0.35">
      <c r="E5" s="12" t="s">
        <v>46</v>
      </c>
      <c r="F5" s="13" t="s">
        <v>45</v>
      </c>
      <c r="G5" s="13" t="s">
        <v>45</v>
      </c>
      <c r="H5" s="13" t="s">
        <v>47</v>
      </c>
      <c r="I5" s="13" t="s">
        <v>48</v>
      </c>
      <c r="J5" s="13" t="s">
        <v>45</v>
      </c>
      <c r="K5" s="14" t="s">
        <v>48</v>
      </c>
      <c r="M5" s="12" t="s">
        <v>46</v>
      </c>
      <c r="N5" s="13" t="s">
        <v>45</v>
      </c>
      <c r="O5" s="13" t="s">
        <v>45</v>
      </c>
      <c r="P5" s="13" t="s">
        <v>47</v>
      </c>
      <c r="Q5" s="13" t="s">
        <v>48</v>
      </c>
      <c r="R5" s="13" t="s">
        <v>45</v>
      </c>
      <c r="S5" s="14" t="s">
        <v>48</v>
      </c>
      <c r="U5" s="5" t="s">
        <v>21</v>
      </c>
      <c r="W5"/>
      <c r="X5"/>
      <c r="Y5"/>
    </row>
    <row r="6" spans="2:25" ht="29.25" customHeight="1" x14ac:dyDescent="0.3">
      <c r="E6" s="15" t="str">
        <f>IF($F$3=COLUMN(A$2),1,IF(D6&gt;0,D6+1,""))</f>
        <v/>
      </c>
      <c r="F6" s="16" t="str">
        <f t="shared" ref="F6:K6" si="0">IF($F$3=COLUMN(B$2),1,IF(AND(E6&gt;0,E6&lt;&gt;""),E6+1,""))</f>
        <v/>
      </c>
      <c r="G6" s="16" t="str">
        <f t="shared" si="0"/>
        <v/>
      </c>
      <c r="H6" s="16" t="str">
        <f t="shared" si="0"/>
        <v/>
      </c>
      <c r="I6" s="16" t="str">
        <f t="shared" si="0"/>
        <v/>
      </c>
      <c r="J6" s="16">
        <f t="shared" si="0"/>
        <v>1</v>
      </c>
      <c r="K6" s="17">
        <f t="shared" si="0"/>
        <v>2</v>
      </c>
      <c r="M6" s="15" t="str">
        <f>IF($N$3=COLUMN(A$2),1,IF(L6&gt;0,L6+1,""))</f>
        <v/>
      </c>
      <c r="N6" s="16" t="str">
        <f t="shared" ref="N6:S6" si="1">IF($N$3=COLUMN(B$2),1,IF(AND(M6&gt;0,M6&lt;&gt;""),M6+1,""))</f>
        <v/>
      </c>
      <c r="O6" s="16" t="str">
        <f t="shared" si="1"/>
        <v/>
      </c>
      <c r="P6" s="16" t="str">
        <f t="shared" si="1"/>
        <v/>
      </c>
      <c r="Q6" s="16" t="str">
        <f t="shared" si="1"/>
        <v/>
      </c>
      <c r="R6" s="16">
        <f t="shared" si="1"/>
        <v>1</v>
      </c>
      <c r="S6" s="17">
        <f t="shared" si="1"/>
        <v>2</v>
      </c>
      <c r="U6" s="8">
        <v>2014</v>
      </c>
      <c r="W6" s="34"/>
      <c r="X6" s="50" t="s">
        <v>43</v>
      </c>
      <c r="Y6" s="35"/>
    </row>
    <row r="7" spans="2:25" ht="29.25" customHeight="1" x14ac:dyDescent="0.3">
      <c r="E7" s="18">
        <f>K6+1</f>
        <v>3</v>
      </c>
      <c r="F7" s="19">
        <f t="shared" ref="F7:K7" si="2">E7+1</f>
        <v>4</v>
      </c>
      <c r="G7" s="19">
        <f t="shared" si="2"/>
        <v>5</v>
      </c>
      <c r="H7" s="19">
        <f t="shared" si="2"/>
        <v>6</v>
      </c>
      <c r="I7" s="19">
        <f t="shared" si="2"/>
        <v>7</v>
      </c>
      <c r="J7" s="19">
        <f t="shared" si="2"/>
        <v>8</v>
      </c>
      <c r="K7" s="20">
        <f t="shared" si="2"/>
        <v>9</v>
      </c>
      <c r="M7" s="18">
        <f>S6+1</f>
        <v>3</v>
      </c>
      <c r="N7" s="19">
        <f t="shared" ref="N7:S9" si="3">M7+1</f>
        <v>4</v>
      </c>
      <c r="O7" s="19">
        <f t="shared" si="3"/>
        <v>5</v>
      </c>
      <c r="P7" s="19">
        <f t="shared" si="3"/>
        <v>6</v>
      </c>
      <c r="Q7" s="19">
        <f t="shared" si="3"/>
        <v>7</v>
      </c>
      <c r="R7" s="19">
        <f t="shared" si="3"/>
        <v>8</v>
      </c>
      <c r="S7" s="20">
        <f t="shared" si="3"/>
        <v>9</v>
      </c>
      <c r="U7" s="9" t="s">
        <v>41</v>
      </c>
      <c r="W7" s="36"/>
      <c r="X7" s="51"/>
      <c r="Y7" s="37"/>
    </row>
    <row r="8" spans="2:25" ht="29.25" customHeight="1" x14ac:dyDescent="0.3">
      <c r="E8" s="18">
        <f>K7+1</f>
        <v>10</v>
      </c>
      <c r="F8" s="19">
        <f t="shared" ref="F8:K8" si="4">E8+1</f>
        <v>11</v>
      </c>
      <c r="G8" s="19">
        <f t="shared" si="4"/>
        <v>12</v>
      </c>
      <c r="H8" s="19">
        <f t="shared" si="4"/>
        <v>13</v>
      </c>
      <c r="I8" s="19">
        <f t="shared" si="4"/>
        <v>14</v>
      </c>
      <c r="J8" s="19">
        <f t="shared" si="4"/>
        <v>15</v>
      </c>
      <c r="K8" s="20">
        <f t="shared" si="4"/>
        <v>16</v>
      </c>
      <c r="M8" s="18">
        <f>S7+1</f>
        <v>10</v>
      </c>
      <c r="N8" s="19">
        <f t="shared" si="3"/>
        <v>11</v>
      </c>
      <c r="O8" s="19">
        <f t="shared" si="3"/>
        <v>12</v>
      </c>
      <c r="P8" s="19">
        <f t="shared" si="3"/>
        <v>13</v>
      </c>
      <c r="Q8" s="19">
        <f t="shared" si="3"/>
        <v>14</v>
      </c>
      <c r="R8" s="19">
        <f t="shared" si="3"/>
        <v>15</v>
      </c>
      <c r="S8" s="20">
        <f t="shared" si="3"/>
        <v>16</v>
      </c>
      <c r="U8" s="49">
        <v>41671</v>
      </c>
      <c r="W8" s="36"/>
      <c r="X8" s="51"/>
      <c r="Y8" s="37"/>
    </row>
    <row r="9" spans="2:25" ht="29.25" customHeight="1" x14ac:dyDescent="0.3">
      <c r="E9" s="18">
        <f>K8+1</f>
        <v>17</v>
      </c>
      <c r="F9" s="19">
        <f t="shared" ref="F9:K9" si="5">E9+1</f>
        <v>18</v>
      </c>
      <c r="G9" s="19">
        <f t="shared" si="5"/>
        <v>19</v>
      </c>
      <c r="H9" s="19">
        <f t="shared" si="5"/>
        <v>20</v>
      </c>
      <c r="I9" s="19">
        <f t="shared" si="5"/>
        <v>21</v>
      </c>
      <c r="J9" s="19">
        <f t="shared" si="5"/>
        <v>22</v>
      </c>
      <c r="K9" s="20">
        <f t="shared" si="5"/>
        <v>23</v>
      </c>
      <c r="M9" s="18">
        <f>S8+1</f>
        <v>17</v>
      </c>
      <c r="N9" s="19">
        <f t="shared" si="3"/>
        <v>18</v>
      </c>
      <c r="O9" s="19">
        <f t="shared" si="3"/>
        <v>19</v>
      </c>
      <c r="P9" s="19">
        <f t="shared" si="3"/>
        <v>20</v>
      </c>
      <c r="Q9" s="19">
        <f t="shared" si="3"/>
        <v>21</v>
      </c>
      <c r="R9" s="19">
        <f t="shared" si="3"/>
        <v>22</v>
      </c>
      <c r="S9" s="20">
        <f t="shared" si="3"/>
        <v>23</v>
      </c>
      <c r="U9" s="9" t="s">
        <v>42</v>
      </c>
      <c r="W9" s="36"/>
      <c r="X9" s="51"/>
      <c r="Y9" s="37"/>
    </row>
    <row r="10" spans="2:25" ht="29.25" customHeight="1" thickBot="1" x14ac:dyDescent="0.35">
      <c r="E10" s="18">
        <f>IFERROR(IF(K9+1&gt;$E$3,"",K9+1),"")</f>
        <v>24</v>
      </c>
      <c r="F10" s="19">
        <f t="shared" ref="F10:K11" si="6">IFERROR(IF(E10+1&gt;$E$3,"",E10+1),"")</f>
        <v>25</v>
      </c>
      <c r="G10" s="19">
        <f t="shared" si="6"/>
        <v>26</v>
      </c>
      <c r="H10" s="19">
        <f t="shared" si="6"/>
        <v>27</v>
      </c>
      <c r="I10" s="19">
        <f t="shared" si="6"/>
        <v>28</v>
      </c>
      <c r="J10" s="19" t="str">
        <f t="shared" si="6"/>
        <v/>
      </c>
      <c r="K10" s="20" t="str">
        <f t="shared" si="6"/>
        <v/>
      </c>
      <c r="M10" s="18">
        <f>IFERROR(IF(S9+1&gt;$M$3,"",S9+1),"")</f>
        <v>24</v>
      </c>
      <c r="N10" s="19">
        <f t="shared" ref="N10:S11" si="7">IFERROR(IF(M10+1&gt;$M$3,"",M10+1),"")</f>
        <v>25</v>
      </c>
      <c r="O10" s="19">
        <f t="shared" si="7"/>
        <v>26</v>
      </c>
      <c r="P10" s="19">
        <f t="shared" si="7"/>
        <v>27</v>
      </c>
      <c r="Q10" s="19">
        <f t="shared" si="7"/>
        <v>28</v>
      </c>
      <c r="R10" s="19">
        <f t="shared" si="7"/>
        <v>29</v>
      </c>
      <c r="S10" s="20">
        <f t="shared" si="7"/>
        <v>30</v>
      </c>
      <c r="U10" s="49">
        <v>41774</v>
      </c>
      <c r="W10" s="38"/>
      <c r="X10" s="52"/>
      <c r="Y10" s="39"/>
    </row>
    <row r="11" spans="2:25" ht="29.25" customHeight="1" x14ac:dyDescent="0.3">
      <c r="E11" s="21" t="str">
        <f>IFERROR(IF(K10+1&gt;$E$3,"",K10+1),"")</f>
        <v/>
      </c>
      <c r="F11" s="22" t="str">
        <f t="shared" si="6"/>
        <v/>
      </c>
      <c r="G11" s="22" t="str">
        <f t="shared" si="6"/>
        <v/>
      </c>
      <c r="H11" s="22" t="str">
        <f t="shared" si="6"/>
        <v/>
      </c>
      <c r="I11" s="22" t="str">
        <f t="shared" si="6"/>
        <v/>
      </c>
      <c r="J11" s="22" t="str">
        <f t="shared" si="6"/>
        <v/>
      </c>
      <c r="K11" s="23" t="str">
        <f t="shared" si="6"/>
        <v/>
      </c>
      <c r="M11" s="21">
        <f>IFERROR(IF(S10+1&gt;$M$3,"",S10+1),"")</f>
        <v>31</v>
      </c>
      <c r="N11" s="22" t="str">
        <f t="shared" si="7"/>
        <v/>
      </c>
      <c r="O11" s="22" t="str">
        <f t="shared" si="7"/>
        <v/>
      </c>
      <c r="P11" s="22" t="str">
        <f t="shared" si="7"/>
        <v/>
      </c>
      <c r="Q11" s="22" t="str">
        <f t="shared" si="7"/>
        <v/>
      </c>
      <c r="R11" s="22" t="str">
        <f t="shared" si="7"/>
        <v/>
      </c>
      <c r="S11" s="23" t="str">
        <f t="shared" si="7"/>
        <v/>
      </c>
    </row>
    <row r="12" spans="2:25" ht="29.25" customHeight="1" x14ac:dyDescent="0.3">
      <c r="E12" s="10">
        <f>DAY(DATE(YEAR(КестеБастау),MONTH(КестеБастау)+3,1)-1)</f>
        <v>30</v>
      </c>
      <c r="F12" s="11">
        <f>WEEKDAY(DATE(YEAR(КестеБастау),MONTH(КестеБастау)+2,1-1),1)</f>
        <v>2</v>
      </c>
      <c r="M12" s="10">
        <f>DAY(DATE(YEAR(КестеБастау),MONTH(КестеБастау)+4,1)-1)</f>
        <v>31</v>
      </c>
      <c r="N12" s="11">
        <f>WEEKDAY(DATE(YEAR(КестеБастау),MONTH(КестеБастау)+3,1-1),1)</f>
        <v>4</v>
      </c>
    </row>
    <row r="13" spans="2:25" ht="29.25" customHeight="1" x14ac:dyDescent="0.3">
      <c r="E13" s="6" t="str">
        <f>UPPER(TEXT(DATE(КестеЖыл,MONTH(КестеБастау)+2,1),"ММММ"))</f>
        <v>СӘУІР</v>
      </c>
      <c r="F13" s="7"/>
      <c r="G13" s="7"/>
      <c r="H13" s="7"/>
      <c r="I13" s="7"/>
      <c r="J13" s="7"/>
      <c r="K13" s="7"/>
      <c r="M13" s="6" t="str">
        <f>UPPER(TEXT(DATE(КестеЖыл,MONTH(КестеБастау)+3,1),"ММММ"))</f>
        <v>МАМЫР</v>
      </c>
      <c r="N13" s="7"/>
      <c r="O13" s="7"/>
      <c r="P13" s="7"/>
      <c r="Q13" s="7"/>
      <c r="R13" s="7"/>
      <c r="S13" s="7"/>
    </row>
    <row r="14" spans="2:25" ht="29.25" customHeight="1" x14ac:dyDescent="0.3">
      <c r="E14" s="12" t="s">
        <v>46</v>
      </c>
      <c r="F14" s="13" t="s">
        <v>45</v>
      </c>
      <c r="G14" s="13" t="s">
        <v>45</v>
      </c>
      <c r="H14" s="13" t="s">
        <v>47</v>
      </c>
      <c r="I14" s="13" t="s">
        <v>48</v>
      </c>
      <c r="J14" s="13" t="s">
        <v>45</v>
      </c>
      <c r="K14" s="14" t="s">
        <v>48</v>
      </c>
      <c r="M14" s="12" t="s">
        <v>46</v>
      </c>
      <c r="N14" s="13" t="s">
        <v>45</v>
      </c>
      <c r="O14" s="13" t="s">
        <v>45</v>
      </c>
      <c r="P14" s="13" t="s">
        <v>47</v>
      </c>
      <c r="Q14" s="13" t="s">
        <v>48</v>
      </c>
      <c r="R14" s="13" t="s">
        <v>45</v>
      </c>
      <c r="S14" s="14" t="s">
        <v>48</v>
      </c>
    </row>
    <row r="15" spans="2:25" ht="29.25" customHeight="1" x14ac:dyDescent="0.3">
      <c r="E15" s="15" t="str">
        <f>IF($F$12=COLUMN(A$2),1,IF(D15&gt;0,D15+1,""))</f>
        <v/>
      </c>
      <c r="F15" s="16">
        <f t="shared" ref="F15:K15" si="8">IF($F$12=COLUMN(B$2),1,IF(AND(E15&gt;0,E15&lt;&gt;""),E15+1,""))</f>
        <v>1</v>
      </c>
      <c r="G15" s="16">
        <f t="shared" si="8"/>
        <v>2</v>
      </c>
      <c r="H15" s="16">
        <f t="shared" si="8"/>
        <v>3</v>
      </c>
      <c r="I15" s="16">
        <f t="shared" si="8"/>
        <v>4</v>
      </c>
      <c r="J15" s="16">
        <f t="shared" si="8"/>
        <v>5</v>
      </c>
      <c r="K15" s="17">
        <f t="shared" si="8"/>
        <v>6</v>
      </c>
      <c r="M15" s="15" t="str">
        <f>IF($N$12=COLUMN(A$2),1,IF(L15&gt;0,L15+1,""))</f>
        <v/>
      </c>
      <c r="N15" s="16" t="str">
        <f t="shared" ref="N15:S15" si="9">IF($N$12=COLUMN(B$2),1,IF(AND(M15&gt;0,M15&lt;&gt;""),M15+1,""))</f>
        <v/>
      </c>
      <c r="O15" s="16" t="str">
        <f t="shared" si="9"/>
        <v/>
      </c>
      <c r="P15" s="16">
        <f t="shared" si="9"/>
        <v>1</v>
      </c>
      <c r="Q15" s="16">
        <f t="shared" si="9"/>
        <v>2</v>
      </c>
      <c r="R15" s="16">
        <f t="shared" si="9"/>
        <v>3</v>
      </c>
      <c r="S15" s="17">
        <f t="shared" si="9"/>
        <v>4</v>
      </c>
    </row>
    <row r="16" spans="2:25" ht="29.25" customHeight="1" x14ac:dyDescent="0.3">
      <c r="E16" s="18">
        <f>K15+1</f>
        <v>7</v>
      </c>
      <c r="F16" s="19">
        <f t="shared" ref="F16:K16" si="10">E16+1</f>
        <v>8</v>
      </c>
      <c r="G16" s="19">
        <f t="shared" si="10"/>
        <v>9</v>
      </c>
      <c r="H16" s="19">
        <f t="shared" si="10"/>
        <v>10</v>
      </c>
      <c r="I16" s="19">
        <f t="shared" si="10"/>
        <v>11</v>
      </c>
      <c r="J16" s="19">
        <f t="shared" si="10"/>
        <v>12</v>
      </c>
      <c r="K16" s="20">
        <f t="shared" si="10"/>
        <v>13</v>
      </c>
      <c r="M16" s="18">
        <f>S15+1</f>
        <v>5</v>
      </c>
      <c r="N16" s="19">
        <f t="shared" ref="N16:S16" si="11">M16+1</f>
        <v>6</v>
      </c>
      <c r="O16" s="19">
        <f t="shared" si="11"/>
        <v>7</v>
      </c>
      <c r="P16" s="19">
        <f t="shared" si="11"/>
        <v>8</v>
      </c>
      <c r="Q16" s="19">
        <f t="shared" si="11"/>
        <v>9</v>
      </c>
      <c r="R16" s="19">
        <f t="shared" si="11"/>
        <v>10</v>
      </c>
      <c r="S16" s="20">
        <f t="shared" si="11"/>
        <v>11</v>
      </c>
    </row>
    <row r="17" spans="5:19" ht="29.25" customHeight="1" x14ac:dyDescent="0.3">
      <c r="E17" s="18">
        <f>K16+1</f>
        <v>14</v>
      </c>
      <c r="F17" s="19">
        <f t="shared" ref="F17:K17" si="12">E17+1</f>
        <v>15</v>
      </c>
      <c r="G17" s="19">
        <f t="shared" si="12"/>
        <v>16</v>
      </c>
      <c r="H17" s="19">
        <f t="shared" si="12"/>
        <v>17</v>
      </c>
      <c r="I17" s="19">
        <f t="shared" si="12"/>
        <v>18</v>
      </c>
      <c r="J17" s="19">
        <f t="shared" si="12"/>
        <v>19</v>
      </c>
      <c r="K17" s="20">
        <f t="shared" si="12"/>
        <v>20</v>
      </c>
      <c r="M17" s="18">
        <f>S16+1</f>
        <v>12</v>
      </c>
      <c r="N17" s="19">
        <f t="shared" ref="N17:S17" si="13">M17+1</f>
        <v>13</v>
      </c>
      <c r="O17" s="19">
        <f t="shared" si="13"/>
        <v>14</v>
      </c>
      <c r="P17" s="19">
        <f t="shared" si="13"/>
        <v>15</v>
      </c>
      <c r="Q17" s="19">
        <f t="shared" si="13"/>
        <v>16</v>
      </c>
      <c r="R17" s="19">
        <f t="shared" si="13"/>
        <v>17</v>
      </c>
      <c r="S17" s="20">
        <f t="shared" si="13"/>
        <v>18</v>
      </c>
    </row>
    <row r="18" spans="5:19" ht="29.25" customHeight="1" x14ac:dyDescent="0.3">
      <c r="E18" s="18">
        <f>K17+1</f>
        <v>21</v>
      </c>
      <c r="F18" s="19">
        <f t="shared" ref="F18:K18" si="14">E18+1</f>
        <v>22</v>
      </c>
      <c r="G18" s="19">
        <f t="shared" si="14"/>
        <v>23</v>
      </c>
      <c r="H18" s="19">
        <f t="shared" si="14"/>
        <v>24</v>
      </c>
      <c r="I18" s="19">
        <f t="shared" si="14"/>
        <v>25</v>
      </c>
      <c r="J18" s="19">
        <f t="shared" si="14"/>
        <v>26</v>
      </c>
      <c r="K18" s="20">
        <f t="shared" si="14"/>
        <v>27</v>
      </c>
      <c r="M18" s="18">
        <f>S17+1</f>
        <v>19</v>
      </c>
      <c r="N18" s="19">
        <f t="shared" ref="N18:S18" si="15">M18+1</f>
        <v>20</v>
      </c>
      <c r="O18" s="19">
        <f t="shared" si="15"/>
        <v>21</v>
      </c>
      <c r="P18" s="19">
        <f t="shared" si="15"/>
        <v>22</v>
      </c>
      <c r="Q18" s="19">
        <f t="shared" si="15"/>
        <v>23</v>
      </c>
      <c r="R18" s="19">
        <f t="shared" si="15"/>
        <v>24</v>
      </c>
      <c r="S18" s="20">
        <f t="shared" si="15"/>
        <v>25</v>
      </c>
    </row>
    <row r="19" spans="5:19" ht="29.25" customHeight="1" x14ac:dyDescent="0.3">
      <c r="E19" s="18">
        <f>IFERROR(IF(K18+1&gt;$E$12,"",K18+1),"")</f>
        <v>28</v>
      </c>
      <c r="F19" s="19">
        <f t="shared" ref="F19:K20" si="16">IFERROR(IF(E19+1&gt;$E$12,"",E19+1),"")</f>
        <v>29</v>
      </c>
      <c r="G19" s="19">
        <f t="shared" si="16"/>
        <v>30</v>
      </c>
      <c r="H19" s="19" t="str">
        <f t="shared" si="16"/>
        <v/>
      </c>
      <c r="I19" s="19" t="str">
        <f t="shared" si="16"/>
        <v/>
      </c>
      <c r="J19" s="19" t="str">
        <f t="shared" si="16"/>
        <v/>
      </c>
      <c r="K19" s="20" t="str">
        <f t="shared" si="16"/>
        <v/>
      </c>
      <c r="M19" s="18">
        <f>IFERROR(IF(S18+1&gt;$M$12,"",S18+1),"")</f>
        <v>26</v>
      </c>
      <c r="N19" s="19">
        <f t="shared" ref="N19:S20" si="17">IFERROR(IF(M19+1&gt;$M$12,"",M19+1),"")</f>
        <v>27</v>
      </c>
      <c r="O19" s="19">
        <f t="shared" si="17"/>
        <v>28</v>
      </c>
      <c r="P19" s="19">
        <f t="shared" si="17"/>
        <v>29</v>
      </c>
      <c r="Q19" s="19">
        <f t="shared" si="17"/>
        <v>30</v>
      </c>
      <c r="R19" s="19">
        <f t="shared" si="17"/>
        <v>31</v>
      </c>
      <c r="S19" s="20" t="str">
        <f t="shared" si="17"/>
        <v/>
      </c>
    </row>
    <row r="20" spans="5:19" ht="29.25" customHeight="1" x14ac:dyDescent="0.3">
      <c r="E20" s="21" t="str">
        <f>IFERROR(IF(K19+1&gt;$E$12,"",K19+1),"")</f>
        <v/>
      </c>
      <c r="F20" s="22" t="str">
        <f t="shared" si="16"/>
        <v/>
      </c>
      <c r="G20" s="22" t="str">
        <f t="shared" si="16"/>
        <v/>
      </c>
      <c r="H20" s="22" t="str">
        <f t="shared" si="16"/>
        <v/>
      </c>
      <c r="I20" s="22" t="str">
        <f t="shared" si="16"/>
        <v/>
      </c>
      <c r="J20" s="22" t="str">
        <f t="shared" si="16"/>
        <v/>
      </c>
      <c r="K20" s="23" t="str">
        <f t="shared" si="16"/>
        <v/>
      </c>
      <c r="M20" s="21" t="str">
        <f>IFERROR(IF(S19+1&gt;$M$12,"",S19+1),"")</f>
        <v/>
      </c>
      <c r="N20" s="22" t="str">
        <f t="shared" si="17"/>
        <v/>
      </c>
      <c r="O20" s="22" t="str">
        <f t="shared" si="17"/>
        <v/>
      </c>
      <c r="P20" s="22" t="str">
        <f t="shared" si="17"/>
        <v/>
      </c>
      <c r="Q20" s="22" t="str">
        <f t="shared" si="17"/>
        <v/>
      </c>
      <c r="R20" s="22" t="str">
        <f t="shared" si="17"/>
        <v/>
      </c>
      <c r="S20" s="23" t="str">
        <f t="shared" si="17"/>
        <v/>
      </c>
    </row>
    <row r="21" spans="5:19" ht="11.25" customHeight="1" x14ac:dyDescent="0.3"/>
  </sheetData>
  <mergeCells count="1">
    <mergeCell ref="X6:X10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&amp;L&amp;20&amp;K04+000ТОҚСАНДЫҚ КЕСТЕ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2" id="{AF716392-6C16-49A1-B40C-1257678D6450}">
            <xm:f>(E15&lt;&gt;"")*(DATEVALUE(E15&amp;" "&amp;$E$13&amp;" "&amp;$U$6)&gt;=$U$8)*(DATEVALUE(E15&amp;" "&amp;$E$13&amp;" "&amp;$U$6)&lt;=$U$10)*(MATCH(DATEVALUE(E15&amp;" "&amp;$E$13&amp;" "&amp;$U$6),'Жұмыс деректерінің енгізілімі'!$G:$G,0)&gt;0)</xm:f>
            <x14:dxf>
              <font>
                <b/>
                <i/>
                <color theme="4"/>
              </font>
            </x14:dxf>
          </x14:cfRule>
          <x14:cfRule type="expression" priority="83" id="{2C5B15D7-85CC-44B8-B696-A2B9D5F1C18B}">
            <xm:f>(E15&lt;&gt;"")*(DATEVALUE(E15&amp;" "&amp;$E$13&amp;" "&amp;$U$6)&gt;=$U$8)*(DATEVALUE(E15&amp;" "&amp;$E$13&amp;" "&amp;$U$6)&lt;=$U$10)*(MATCH(TEXT(DATEVALUE(E15&amp;" "&amp;$E$13&amp;" "&amp;$U$6),"ДДДД"),'Сабақтар тізімі'!$E$4:$E$998,0))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m:sqref>E15:K20</xm:sqref>
        </x14:conditionalFormatting>
        <x14:conditionalFormatting xmlns:xm="http://schemas.microsoft.com/office/excel/2006/main">
          <x14:cfRule type="expression" priority="84" id="{83BB8D5E-7B5C-4566-A802-24F8F2D1A463}">
            <xm:f>(M15&lt;&gt;"")*(DATEVALUE(M15&amp;" "&amp;$M$13&amp;" "&amp;$U$6)&gt;=$U$8)*(DATEVALUE(M15&amp;" "&amp;$M$13&amp;" "&amp;$U$6)&lt;=$U$10)*(MATCH(DATEVALUE(M15&amp;" "&amp;$M$13&amp;" "&amp;$U$6),'Жұмыс деректерінің енгізілімі'!$G:$G,0)&gt;0)</xm:f>
            <x14:dxf>
              <font>
                <b/>
                <i/>
                <color theme="4"/>
              </font>
            </x14:dxf>
          </x14:cfRule>
          <x14:cfRule type="expression" priority="85" id="{514F2F4B-588C-4449-A364-9B72F29D9E6E}">
            <xm:f>(M15&lt;&gt;"")*(DATEVALUE(M15&amp;" "&amp;$M$13&amp;" "&amp;$U$6)&gt;=$U$8)*(DATEVALUE(M15&amp;" "&amp;$M$13&amp;" "&amp;$U$6)&lt;=$U$10)*(MATCH(TEXT(DATEVALUE(M15&amp;" "&amp;$M$13&amp;" "&amp;$U$6),"ДДДД"),'Сабақтар тізімі'!$E$4:$E$998,0))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m:sqref>M15:S20</xm:sqref>
        </x14:conditionalFormatting>
        <x14:conditionalFormatting xmlns:xm="http://schemas.microsoft.com/office/excel/2006/main">
          <x14:cfRule type="expression" priority="87" id="{6A42FF6F-2BB9-43AE-A8E1-70BD9879AB95}">
            <xm:f>(E6&lt;&gt;"")*(DATEVALUE(E6&amp;" "&amp;$E$4&amp;" "&amp;$U$6)&gt;=$U$8)*(DATEVALUE(E6&amp;" "&amp;$E$4&amp;" "&amp;$U$6)&lt;=$U$10)*(MATCH(DATEVALUE(E6&amp;" "&amp;$E$4&amp;" "&amp;$U$6),'Жұмыс деректерінің енгізілімі'!$G:$G,0)&gt;0)</xm:f>
            <x14:dxf>
              <font>
                <b/>
                <i/>
                <color theme="4"/>
              </font>
              <fill>
                <patternFill patternType="none">
                  <bgColor auto="1"/>
                </patternFill>
              </fill>
            </x14:dxf>
          </x14:cfRule>
          <x14:cfRule type="expression" priority="1" id="{278ED9CA-FA67-4761-874A-1F3073BE24E5}">
            <xm:f>(E6&lt;&gt;"")*(DATEVALUE(E6&amp;" "&amp;$E$4&amp;" "&amp;$U$6)&gt;=$U$8)*(DATEVALUE(E6&amp;" "&amp;$E$4&amp;" "&amp;$U$6)&lt;=$U$10)*(MATCH(TEXT(DATEVALUE(E6&amp;" "&amp;$E$4&amp;" "&amp;$U$6),"ДДДД"),'Сабақтар тізімі'!$E$4:$E$998,0))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m:sqref>E6:K11</xm:sqref>
        </x14:conditionalFormatting>
        <x14:conditionalFormatting xmlns:xm="http://schemas.microsoft.com/office/excel/2006/main">
          <x14:cfRule type="expression" priority="88" id="{25F2C936-614F-4406-9635-03B2F39A7B7A}">
            <xm:f>(M6&lt;&gt;"")*(DATEVALUE(M6&amp;" "&amp;$M$4&amp;" "&amp;$U$6)&gt;=$U$8)*(DATEVALUE(M6&amp;" "&amp;$M$4&amp;" "&amp;$U$6)&lt;=$U$10)*(MATCH(DATEVALUE(M6&amp;" "&amp;$M$4&amp;" "&amp;$U$6),'Жұмыс деректерінің енгізілімі'!$G:$G,0)&gt;0)</xm:f>
            <x14:dxf>
              <font>
                <b/>
                <i/>
                <color theme="4"/>
              </font>
            </x14:dxf>
          </x14:cfRule>
          <x14:cfRule type="expression" priority="89" id="{0C09EE6E-8EB8-456B-BC91-437A9B366FDD}">
            <xm:f>(M6&lt;&gt;"")*(DATEVALUE(M6&amp;" "&amp;$M$4&amp;" "&amp;$U$6)&gt;=$U$8)*(DATEVALUE(M6&amp;" "&amp;$M$4&amp;" "&amp;$U$6)&lt;=$U$10)*(MATCH(TEXT(DATEVALUE(M6&amp;" "&amp;$M$4&amp;" "&amp;$U$6),"ДДДД"),'Сабақтар тізімі'!$E$4:$E$998,0))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m:sqref>M6:S11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Парақтар</vt:lpstr>
      </vt:variant>
      <vt:variant>
        <vt:i4>5</vt:i4>
      </vt:variant>
      <vt:variant>
        <vt:lpstr>Атаулы ауқымдар</vt:lpstr>
      </vt:variant>
      <vt:variant>
        <vt:i4>14</vt:i4>
      </vt:variant>
    </vt:vector>
  </HeadingPairs>
  <TitlesOfParts>
    <vt:vector size="19" baseType="lpstr">
      <vt:lpstr>Сабақтар тізімі</vt:lpstr>
      <vt:lpstr>Жұмыс деректерінің енгізілімі</vt:lpstr>
      <vt:lpstr>Апталық кесте</vt:lpstr>
      <vt:lpstr>Тапсырмалар мерзімі туралы есеп</vt:lpstr>
      <vt:lpstr>Тоқсандық кесте</vt:lpstr>
      <vt:lpstr>'Апталық кесте'!Print_Area</vt:lpstr>
      <vt:lpstr>'Жұмыс деректерінің енгізілімі'!Print_Area</vt:lpstr>
      <vt:lpstr>'Сабақтар тізімі'!Print_Area</vt:lpstr>
      <vt:lpstr>'Тапсырмалар мерзімі туралы есеп'!Print_Area</vt:lpstr>
      <vt:lpstr>'Тоқсандық кесте'!Print_Area</vt:lpstr>
      <vt:lpstr>'Апталық кесте'!Print_Titles</vt:lpstr>
      <vt:lpstr>'Жұмыс деректерінің енгізілімі'!Print_Titles</vt:lpstr>
      <vt:lpstr>'Сабақтар тізімі'!Print_Titles</vt:lpstr>
      <vt:lpstr>'Тапсырмалар мерзімі туралы есеп'!Print_Titles</vt:lpstr>
      <vt:lpstr>КестеБастау</vt:lpstr>
      <vt:lpstr>КестеЖыл</vt:lpstr>
      <vt:lpstr>КестеСоңы</vt:lpstr>
      <vt:lpstr>КестеТоқсан</vt:lpstr>
      <vt:lpstr>СабақтарТізімі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cp:lastModifiedBy>Petr Barborik</cp:lastModifiedBy>
  <cp:lastPrinted>2014-01-09T07:23:49Z</cp:lastPrinted>
  <dcterms:created xsi:type="dcterms:W3CDTF">2013-12-05T23:51:21Z</dcterms:created>
  <dcterms:modified xsi:type="dcterms:W3CDTF">2014-01-16T10:52:51Z</dcterms:modified>
  <cp:version/>
</cp:coreProperties>
</file>