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codeName="ThisWorkbook"/>
  <xr:revisionPtr revIDLastSave="0" documentId="10_ncr:100000_{58963EF6-0567-4FA5-BE7F-EB55B25C73C8}" xr6:coauthVersionLast="31" xr6:coauthVersionMax="40" xr10:uidLastSave="{00000000-0000-0000-0000-000000000000}"/>
  <bookViews>
    <workbookView xWindow="1680" yWindow="-120" windowWidth="15030" windowHeight="8370" xr2:uid="{00000000-000D-0000-FFFF-FFFF00000000}"/>
  </bookViews>
  <sheets>
    <sheet name="年間タイムシート" sheetId="1" r:id="rId1"/>
  </sheets>
  <definedNames>
    <definedName name="_xlnm.Print_Area" localSheetId="0">年間タイムシート!$B$1:$L$140</definedName>
    <definedName name="_xlnm.Print_Titles" localSheetId="0">年間タイムシート!$1:$5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9" i="1" l="1"/>
  <c r="K139" i="1" l="1"/>
  <c r="J139" i="1"/>
  <c r="I139" i="1"/>
  <c r="H139" i="1"/>
  <c r="G139" i="1"/>
  <c r="F139" i="1"/>
  <c r="D139" i="1"/>
  <c r="C139" i="1"/>
  <c r="K128" i="1"/>
  <c r="J128" i="1"/>
  <c r="I128" i="1"/>
  <c r="H128" i="1"/>
  <c r="G128" i="1"/>
  <c r="F128" i="1"/>
  <c r="E128" i="1"/>
  <c r="D128" i="1"/>
  <c r="C128" i="1"/>
  <c r="K117" i="1"/>
  <c r="J117" i="1"/>
  <c r="I117" i="1"/>
  <c r="H117" i="1"/>
  <c r="G117" i="1"/>
  <c r="F117" i="1"/>
  <c r="E117" i="1"/>
  <c r="D117" i="1"/>
  <c r="C117" i="1"/>
  <c r="K105" i="1"/>
  <c r="J105" i="1"/>
  <c r="I105" i="1"/>
  <c r="H105" i="1"/>
  <c r="G105" i="1"/>
  <c r="F105" i="1"/>
  <c r="E105" i="1"/>
  <c r="D105" i="1"/>
  <c r="C105" i="1"/>
  <c r="K94" i="1"/>
  <c r="J94" i="1"/>
  <c r="I94" i="1"/>
  <c r="H94" i="1"/>
  <c r="G94" i="1"/>
  <c r="F94" i="1"/>
  <c r="E94" i="1"/>
  <c r="D94" i="1"/>
  <c r="C94" i="1"/>
  <c r="K83" i="1"/>
  <c r="J83" i="1"/>
  <c r="I83" i="1"/>
  <c r="H83" i="1"/>
  <c r="G83" i="1"/>
  <c r="F83" i="1"/>
  <c r="E83" i="1"/>
  <c r="D83" i="1"/>
  <c r="C83" i="1"/>
  <c r="K71" i="1"/>
  <c r="J71" i="1"/>
  <c r="I71" i="1"/>
  <c r="H71" i="1"/>
  <c r="G71" i="1"/>
  <c r="F71" i="1"/>
  <c r="E71" i="1"/>
  <c r="D71" i="1"/>
  <c r="C71" i="1"/>
  <c r="K60" i="1"/>
  <c r="J60" i="1"/>
  <c r="I60" i="1"/>
  <c r="H60" i="1"/>
  <c r="G60" i="1"/>
  <c r="F60" i="1"/>
  <c r="E60" i="1"/>
  <c r="D60" i="1"/>
  <c r="C60" i="1"/>
  <c r="K49" i="1"/>
  <c r="J49" i="1"/>
  <c r="I49" i="1"/>
  <c r="H49" i="1"/>
  <c r="G49" i="1"/>
  <c r="F49" i="1"/>
  <c r="E49" i="1"/>
  <c r="D49" i="1"/>
  <c r="C49" i="1"/>
  <c r="K37" i="1"/>
  <c r="J37" i="1"/>
  <c r="I37" i="1"/>
  <c r="H37" i="1"/>
  <c r="G37" i="1"/>
  <c r="F37" i="1"/>
  <c r="E37" i="1"/>
  <c r="D37" i="1"/>
  <c r="C37" i="1"/>
  <c r="E26" i="1"/>
  <c r="I26" i="1"/>
  <c r="K26" i="1"/>
  <c r="J26" i="1"/>
  <c r="H26" i="1"/>
  <c r="G26" i="1"/>
  <c r="F26" i="1"/>
  <c r="D26" i="1"/>
  <c r="C26" i="1"/>
  <c r="C140" i="1" l="1"/>
  <c r="C118" i="1"/>
  <c r="C129" i="1"/>
  <c r="C95" i="1"/>
  <c r="C106" i="1"/>
  <c r="C84" i="1"/>
  <c r="C72" i="1"/>
  <c r="C61" i="1"/>
  <c r="C50" i="1"/>
  <c r="C38" i="1"/>
  <c r="C27" i="1"/>
  <c r="K15" i="1"/>
  <c r="J15" i="1"/>
  <c r="I15" i="1"/>
  <c r="H15" i="1"/>
  <c r="G15" i="1"/>
  <c r="C15" i="1"/>
  <c r="F15" i="1"/>
  <c r="E15" i="1"/>
  <c r="D15" i="1"/>
  <c r="C16" i="1" l="1"/>
  <c r="L15" i="1"/>
  <c r="F16" i="1" s="1"/>
  <c r="L26" i="1"/>
  <c r="F27" i="1" s="1"/>
  <c r="L37" i="1"/>
  <c r="F38" i="1" s="1"/>
  <c r="L49" i="1"/>
  <c r="F50" i="1" s="1"/>
  <c r="L60" i="1"/>
  <c r="F61" i="1" s="1"/>
  <c r="L71" i="1"/>
  <c r="F72" i="1" s="1"/>
  <c r="L83" i="1"/>
  <c r="F84" i="1" s="1"/>
  <c r="L94" i="1"/>
  <c r="F95" i="1" s="1"/>
  <c r="L105" i="1"/>
  <c r="F106" i="1" s="1"/>
  <c r="L117" i="1"/>
  <c r="F118" i="1" s="1"/>
  <c r="L128" i="1"/>
  <c r="F129" i="1" s="1"/>
  <c r="L139" i="1"/>
  <c r="F140" i="1" s="1"/>
  <c r="H4" i="1" l="1"/>
  <c r="J4" i="1"/>
  <c r="L4" i="1" l="1"/>
</calcChain>
</file>

<file path=xl/sharedStrings.xml><?xml version="1.0" encoding="utf-8"?>
<sst xmlns="http://schemas.openxmlformats.org/spreadsheetml/2006/main" count="265" uniqueCount="67">
  <si>
    <t>従業員タイムカード</t>
  </si>
  <si>
    <t>従業員の名前:</t>
  </si>
  <si>
    <t xml:space="preserve">マネージャー: </t>
  </si>
  <si>
    <t>1 月</t>
  </si>
  <si>
    <t>月曜日</t>
  </si>
  <si>
    <t>火曜日</t>
  </si>
  <si>
    <t>水曜日</t>
  </si>
  <si>
    <t>木曜日</t>
  </si>
  <si>
    <t>金曜日</t>
  </si>
  <si>
    <t>土曜日</t>
  </si>
  <si>
    <t>日曜日</t>
  </si>
  <si>
    <t>1 週間の合計時間</t>
  </si>
  <si>
    <t>1 月の合計:所定労働時間</t>
  </si>
  <si>
    <t>2 月</t>
  </si>
  <si>
    <t>2 月の合計:所定労働時間</t>
  </si>
  <si>
    <t>3 月</t>
  </si>
  <si>
    <t>3 月の合計:所定労働時間</t>
  </si>
  <si>
    <t>4 月</t>
  </si>
  <si>
    <t>4 月の合計:所定労働時間</t>
  </si>
  <si>
    <t>5 月</t>
  </si>
  <si>
    <t>5 月の合計:所定労働時間</t>
  </si>
  <si>
    <t>6 月</t>
  </si>
  <si>
    <t>6 月の合計:所定労働時間</t>
  </si>
  <si>
    <t>7 月</t>
  </si>
  <si>
    <t>7 月の合計:所定労働時間</t>
  </si>
  <si>
    <t>8 月</t>
  </si>
  <si>
    <t>8 月の合計:所定労働時間</t>
  </si>
  <si>
    <t>9 月</t>
  </si>
  <si>
    <t>9 月の合計:所定労働時間</t>
  </si>
  <si>
    <t>10 月</t>
  </si>
  <si>
    <t>10 月の合計:所定労働時間</t>
  </si>
  <si>
    <t>11 月</t>
  </si>
  <si>
    <t>11 月の合計:所定労働時間</t>
  </si>
  <si>
    <t>12 月</t>
  </si>
  <si>
    <t>12 月の合計:所定労働時間</t>
  </si>
  <si>
    <t>週 1</t>
  </si>
  <si>
    <t xml:space="preserve">電子メール: </t>
  </si>
  <si>
    <t xml:space="preserve">電話番号: </t>
  </si>
  <si>
    <t>残業</t>
  </si>
  <si>
    <t>1 月の合計:残業</t>
  </si>
  <si>
    <t>2 月の合計:残業</t>
  </si>
  <si>
    <t>3 月の合計:残業</t>
  </si>
  <si>
    <t>4 月の合計:残業</t>
  </si>
  <si>
    <t>5 月の合計:残業</t>
  </si>
  <si>
    <t>6 月の合計:残業</t>
  </si>
  <si>
    <t>7 月の合計:残業</t>
  </si>
  <si>
    <t>8 月の合計:残業</t>
  </si>
  <si>
    <t>9 月の合計:残業</t>
  </si>
  <si>
    <t>10 月の合計:残業</t>
  </si>
  <si>
    <t>11 月の合計:残業</t>
  </si>
  <si>
    <t>12 月の合計:残業</t>
  </si>
  <si>
    <t>週 2</t>
  </si>
  <si>
    <t xml:space="preserve">残業 </t>
  </si>
  <si>
    <t xml:space="preserve">年度累計の合計: </t>
  </si>
  <si>
    <t xml:space="preserve">所定労働時間: </t>
  </si>
  <si>
    <t>週 3</t>
  </si>
  <si>
    <t xml:space="preserve">残業  </t>
  </si>
  <si>
    <t>残業時間:</t>
  </si>
  <si>
    <t>週 4</t>
  </si>
  <si>
    <t xml:space="preserve">残業   </t>
  </si>
  <si>
    <t xml:space="preserve">合計: </t>
  </si>
  <si>
    <t>週 5</t>
  </si>
  <si>
    <t xml:space="preserve">残業    </t>
  </si>
  <si>
    <r>
      <t xml:space="preserve">1 月、2 月、3 月      </t>
    </r>
    <r>
      <rPr>
        <sz val="11"/>
        <color theme="0"/>
        <rFont val="Meiryo UI"/>
        <family val="3"/>
        <charset val="128"/>
      </rPr>
      <t>従業員タイムカード:日、週、月、年単位</t>
    </r>
  </si>
  <si>
    <r>
      <t xml:space="preserve">4 月、5 月、6 月      </t>
    </r>
    <r>
      <rPr>
        <sz val="11"/>
        <color theme="0"/>
        <rFont val="Meiryo UI"/>
        <family val="3"/>
        <charset val="128"/>
      </rPr>
      <t>従業員タイムカード:日、週、月、年単位</t>
    </r>
  </si>
  <si>
    <r>
      <t xml:space="preserve">7 月、8 月、9 月     </t>
    </r>
    <r>
      <rPr>
        <sz val="11"/>
        <color theme="0"/>
        <rFont val="Meiryo UI"/>
        <family val="3"/>
        <charset val="128"/>
      </rPr>
      <t>従業員タイムカード:日、週、月、年単位</t>
    </r>
  </si>
  <si>
    <r>
      <t xml:space="preserve">10 月、11 月、12 月    </t>
    </r>
    <r>
      <rPr>
        <sz val="11"/>
        <color theme="0"/>
        <rFont val="Meiryo UI"/>
        <family val="3"/>
        <charset val="128"/>
      </rPr>
      <t>従業員タイムカード:日、週、月、年単位</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</si>
</sst>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43" formatCode="_(* #,##0.00_);_(* \(#,##0.00\);_(* &quot;-&quot;??_);_(@_)"/>
    <numFmt numFmtId="164" formatCode="_ &quot;¥&quot;* #,##0_ ;_ &quot;¥&quot;* \-#,##0_ ;_ &quot;¥&quot;* &quot;-&quot;_ ;_ @_ "/>
    <numFmt numFmtId="165" formatCode="_ &quot;¥&quot;* #,##0.00_ ;_ &quot;¥&quot;* \-#,##0.00_ ;_ &quot;¥&quot;* &quot;-&quot;??_ ;_ @_ "/>
  </numFmts>
  <fonts count="30" x14ac:knownFonts="1">
    <font>
      <sz val="10"/>
      <name val="Meiryo UI"/>
      <family val="2"/>
    </font>
    <font>
      <sz val="8"/>
      <name val="Arial"/>
      <family val="2"/>
    </font>
    <font>
      <sz val="11"/>
      <color theme="1"/>
      <name val="Meiryo UI"/>
      <family val="2"/>
    </font>
    <font>
      <sz val="11"/>
      <color theme="0"/>
      <name val="Meiryo UI"/>
      <family val="2"/>
    </font>
    <font>
      <sz val="11"/>
      <color rgb="FF9C0006"/>
      <name val="Meiryo UI"/>
      <family val="2"/>
    </font>
    <font>
      <b/>
      <sz val="11"/>
      <color rgb="FFFA7D00"/>
      <name val="Meiryo UI"/>
      <family val="2"/>
    </font>
    <font>
      <b/>
      <sz val="11"/>
      <color theme="0"/>
      <name val="Meiryo UI"/>
      <family val="2"/>
    </font>
    <font>
      <sz val="10"/>
      <name val="Meiryo UI"/>
      <family val="2"/>
    </font>
    <font>
      <i/>
      <sz val="11"/>
      <color rgb="FF7F7F7F"/>
      <name val="Meiryo UI"/>
      <family val="2"/>
    </font>
    <font>
      <sz val="11"/>
      <color rgb="FF006100"/>
      <name val="Meiryo UI"/>
      <family val="2"/>
    </font>
    <font>
      <b/>
      <sz val="15"/>
      <color theme="3"/>
      <name val="Meiryo UI"/>
      <family val="2"/>
    </font>
    <font>
      <b/>
      <sz val="13"/>
      <color theme="3"/>
      <name val="Meiryo UI"/>
      <family val="2"/>
    </font>
    <font>
      <b/>
      <sz val="11"/>
      <color theme="3"/>
      <name val="Meiryo UI"/>
      <family val="2"/>
    </font>
    <font>
      <sz val="11"/>
      <color rgb="FF3F3F76"/>
      <name val="Meiryo UI"/>
      <family val="2"/>
    </font>
    <font>
      <sz val="11"/>
      <color rgb="FFFA7D00"/>
      <name val="Meiryo UI"/>
      <family val="2"/>
    </font>
    <font>
      <sz val="11"/>
      <color rgb="FF9C5700"/>
      <name val="Meiryo UI"/>
      <family val="2"/>
    </font>
    <font>
      <b/>
      <sz val="11"/>
      <color rgb="FF3F3F3F"/>
      <name val="Meiryo UI"/>
      <family val="2"/>
    </font>
    <font>
      <sz val="18"/>
      <color theme="3"/>
      <name val="Meiryo UI"/>
      <family val="2"/>
    </font>
    <font>
      <b/>
      <sz val="11"/>
      <color theme="1"/>
      <name val="Meiryo UI"/>
      <family val="2"/>
    </font>
    <font>
      <sz val="11"/>
      <color rgb="FFFF0000"/>
      <name val="Meiryo UI"/>
      <family val="2"/>
    </font>
    <font>
      <sz val="26"/>
      <name val="Meiryo UI"/>
      <family val="3"/>
      <charset val="128"/>
    </font>
    <font>
      <sz val="9"/>
      <name val="Meiryo UI"/>
      <family val="3"/>
      <charset val="128"/>
    </font>
    <font>
      <b/>
      <sz val="9"/>
      <name val="Meiryo UI"/>
      <family val="3"/>
      <charset val="128"/>
    </font>
    <font>
      <b/>
      <sz val="14"/>
      <color theme="0"/>
      <name val="Meiryo UI"/>
      <family val="3"/>
      <charset val="128"/>
    </font>
    <font>
      <sz val="11"/>
      <color theme="0"/>
      <name val="Meiryo UI"/>
      <family val="3"/>
      <charset val="128"/>
    </font>
    <font>
      <sz val="14"/>
      <color indexed="9"/>
      <name val="Meiryo UI"/>
      <family val="3"/>
      <charset val="128"/>
    </font>
    <font>
      <b/>
      <sz val="11"/>
      <name val="Meiryo UI"/>
      <family val="3"/>
      <charset val="128"/>
    </font>
    <font>
      <b/>
      <sz val="9"/>
      <color theme="0"/>
      <name val="Meiryo UI"/>
      <family val="3"/>
      <charset val="128"/>
    </font>
    <font>
      <sz val="14"/>
      <name val="Meiryo UI"/>
      <family val="3"/>
      <charset val="128"/>
    </font>
    <font>
      <sz val="14"/>
      <color theme="0"/>
      <name val="Meiryo UI"/>
      <family val="3"/>
      <charset val="128"/>
    </font>
  </fonts>
  <fills count="3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1"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43" fontId="7" fillId="0" borderId="0" applyFont="0" applyFill="0" applyBorder="0" applyAlignment="0" applyProtection="0"/>
    <xf numFmtId="41"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17" fillId="0" borderId="0" applyNumberFormat="0" applyFill="0" applyBorder="0" applyAlignment="0" applyProtection="0"/>
    <xf numFmtId="0" fontId="10" fillId="0" borderId="12" applyNumberFormat="0" applyFill="0" applyAlignment="0" applyProtection="0"/>
    <xf numFmtId="0" fontId="11" fillId="0" borderId="13" applyNumberFormat="0" applyFill="0" applyAlignment="0" applyProtection="0"/>
    <xf numFmtId="0" fontId="12" fillId="0" borderId="14" applyNumberFormat="0" applyFill="0" applyAlignment="0" applyProtection="0"/>
    <xf numFmtId="0" fontId="12" fillId="0" borderId="0" applyNumberFormat="0" applyFill="0" applyBorder="0" applyAlignment="0" applyProtection="0"/>
    <xf numFmtId="0" fontId="9" fillId="7" borderId="0" applyNumberFormat="0" applyBorder="0" applyAlignment="0" applyProtection="0"/>
    <xf numFmtId="0" fontId="4" fillId="8" borderId="0" applyNumberFormat="0" applyBorder="0" applyAlignment="0" applyProtection="0"/>
    <xf numFmtId="0" fontId="15" fillId="9" borderId="0" applyNumberFormat="0" applyBorder="0" applyAlignment="0" applyProtection="0"/>
    <xf numFmtId="0" fontId="13" fillId="10" borderId="15" applyNumberFormat="0" applyAlignment="0" applyProtection="0"/>
    <xf numFmtId="0" fontId="16" fillId="11" borderId="16" applyNumberFormat="0" applyAlignment="0" applyProtection="0"/>
    <xf numFmtId="0" fontId="5" fillId="11" borderId="15" applyNumberFormat="0" applyAlignment="0" applyProtection="0"/>
    <xf numFmtId="0" fontId="14" fillId="0" borderId="17" applyNumberFormat="0" applyFill="0" applyAlignment="0" applyProtection="0"/>
    <xf numFmtId="0" fontId="6" fillId="12" borderId="18" applyNumberFormat="0" applyAlignment="0" applyProtection="0"/>
    <xf numFmtId="0" fontId="19" fillId="0" borderId="0" applyNumberFormat="0" applyFill="0" applyBorder="0" applyAlignment="0" applyProtection="0"/>
    <xf numFmtId="0" fontId="7" fillId="13" borderId="19" applyNumberFormat="0" applyFont="0" applyAlignment="0" applyProtection="0"/>
    <xf numFmtId="0" fontId="8" fillId="0" borderId="0" applyNumberFormat="0" applyFill="0" applyBorder="0" applyAlignment="0" applyProtection="0"/>
    <xf numFmtId="0" fontId="18" fillId="0" borderId="20" applyNumberFormat="0" applyFill="0" applyAlignment="0" applyProtection="0"/>
    <xf numFmtId="0" fontId="3"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3"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cellStyleXfs>
  <cellXfs count="30">
    <xf numFmtId="0" fontId="0" fillId="0" borderId="0" xfId="0"/>
    <xf numFmtId="0" fontId="21" fillId="2" borderId="0" xfId="0" applyFont="1" applyFill="1"/>
    <xf numFmtId="0" fontId="21" fillId="2" borderId="0" xfId="0" applyFont="1" applyFill="1" applyAlignment="1">
      <alignment horizontal="left"/>
    </xf>
    <xf numFmtId="0" fontId="21" fillId="2" borderId="1" xfId="0" applyFont="1" applyFill="1" applyBorder="1" applyAlignment="1">
      <alignment horizontal="left"/>
    </xf>
    <xf numFmtId="0" fontId="21" fillId="2" borderId="0" xfId="0" applyFont="1" applyFill="1" applyAlignment="1">
      <alignment horizontal="left" indent="3"/>
    </xf>
    <xf numFmtId="0" fontId="21" fillId="2" borderId="2" xfId="0" applyFont="1" applyFill="1" applyBorder="1" applyAlignment="1">
      <alignment horizontal="left"/>
    </xf>
    <xf numFmtId="0" fontId="22" fillId="3" borderId="3" xfId="0" applyFont="1" applyFill="1" applyBorder="1" applyAlignment="1">
      <alignment horizontal="left"/>
    </xf>
    <xf numFmtId="0" fontId="21" fillId="2" borderId="0" xfId="0" applyFont="1" applyFill="1" applyAlignment="1">
      <alignment horizontal="right"/>
    </xf>
    <xf numFmtId="0" fontId="22" fillId="2" borderId="0" xfId="0" applyFont="1" applyFill="1" applyAlignment="1">
      <alignment horizontal="left"/>
    </xf>
    <xf numFmtId="0" fontId="25" fillId="2" borderId="0" xfId="0" applyFont="1" applyFill="1" applyAlignment="1">
      <alignment vertical="center"/>
    </xf>
    <xf numFmtId="0" fontId="26" fillId="5" borderId="6" xfId="0" applyFont="1" applyFill="1" applyBorder="1" applyAlignment="1">
      <alignment horizontal="left"/>
    </xf>
    <xf numFmtId="0" fontId="22" fillId="5" borderId="7" xfId="0" applyFont="1" applyFill="1" applyBorder="1" applyAlignment="1">
      <alignment horizontal="center"/>
    </xf>
    <xf numFmtId="0" fontId="22" fillId="5" borderId="8" xfId="0" applyFont="1" applyFill="1" applyBorder="1" applyAlignment="1">
      <alignment horizontal="center"/>
    </xf>
    <xf numFmtId="0" fontId="21" fillId="3" borderId="4" xfId="0" applyFont="1" applyFill="1" applyBorder="1" applyAlignment="1">
      <alignment horizontal="left"/>
    </xf>
    <xf numFmtId="0" fontId="21" fillId="0" borderId="3" xfId="0" applyFont="1" applyBorder="1" applyAlignment="1">
      <alignment horizontal="right"/>
    </xf>
    <xf numFmtId="0" fontId="21" fillId="4" borderId="3" xfId="0" applyFont="1" applyFill="1" applyBorder="1" applyAlignment="1">
      <alignment horizontal="right"/>
    </xf>
    <xf numFmtId="0" fontId="21" fillId="4" borderId="5" xfId="0" applyFont="1" applyFill="1" applyBorder="1" applyAlignment="1">
      <alignment horizontal="right"/>
    </xf>
    <xf numFmtId="0" fontId="22" fillId="3" borderId="9" xfId="0" applyFont="1" applyFill="1" applyBorder="1" applyAlignment="1">
      <alignment horizontal="left"/>
    </xf>
    <xf numFmtId="0" fontId="21" fillId="0" borderId="10" xfId="0" applyFont="1" applyBorder="1" applyAlignment="1">
      <alignment horizontal="right"/>
    </xf>
    <xf numFmtId="0" fontId="21" fillId="4" borderId="10" xfId="0" applyFont="1" applyFill="1" applyBorder="1" applyAlignment="1">
      <alignment horizontal="right"/>
    </xf>
    <xf numFmtId="0" fontId="21" fillId="4" borderId="11" xfId="0" applyFont="1" applyFill="1" applyBorder="1" applyAlignment="1">
      <alignment horizontal="right"/>
    </xf>
    <xf numFmtId="0" fontId="27" fillId="6" borderId="3" xfId="0" applyFont="1" applyFill="1" applyBorder="1" applyAlignment="1">
      <alignment horizontal="left"/>
    </xf>
    <xf numFmtId="0" fontId="22" fillId="3" borderId="3" xfId="0" applyFont="1" applyFill="1" applyBorder="1" applyAlignment="1">
      <alignment horizontal="right"/>
    </xf>
    <xf numFmtId="0" fontId="28" fillId="2" borderId="0" xfId="0" applyFont="1" applyFill="1" applyAlignment="1">
      <alignment vertical="center"/>
    </xf>
    <xf numFmtId="0" fontId="27" fillId="6" borderId="3" xfId="0" applyFont="1" applyFill="1" applyBorder="1" applyAlignment="1">
      <alignment horizontal="left"/>
    </xf>
    <xf numFmtId="0" fontId="21" fillId="2" borderId="0" xfId="0" applyFont="1" applyFill="1" applyAlignment="1">
      <alignment vertical="center"/>
    </xf>
    <xf numFmtId="0" fontId="21" fillId="2" borderId="0" xfId="0" applyFont="1" applyFill="1" applyAlignment="1">
      <alignment horizontal="right" vertical="center"/>
    </xf>
    <xf numFmtId="0" fontId="20" fillId="2" borderId="0" xfId="0" applyFont="1" applyFill="1" applyAlignment="1">
      <alignment vertical="center"/>
    </xf>
    <xf numFmtId="0" fontId="23" fillId="6" borderId="3" xfId="0" applyFont="1" applyFill="1" applyBorder="1" applyAlignment="1">
      <alignment horizontal="left" vertical="center"/>
    </xf>
    <xf numFmtId="0" fontId="29" fillId="6" borderId="3" xfId="0" applyFont="1" applyFill="1" applyBorder="1" applyAlignment="1">
      <alignment horizontal="left" vertic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1" builtinId="3" customBuiltin="1"/>
    <cellStyle name="Comma [0]" xfId="2" builtinId="6" customBuiltin="1"/>
    <cellStyle name="Currency" xfId="3" builtinId="4" customBuiltin="1"/>
    <cellStyle name="Currency [0]" xfId="4" builtinId="7" customBuiltin="1"/>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5" builtinId="5" customBuiltin="1"/>
    <cellStyle name="Title" xfId="6" builtinId="15" customBuiltin="1"/>
    <cellStyle name="Total" xfId="22" builtinId="25" customBuiltin="1"/>
    <cellStyle name="Warning Text" xfId="19" builtinId="11" customBuiltin="1"/>
  </cellStyles>
  <dxfs count="343">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Meiryo UI"/>
        <family val="3"/>
        <charset val="128"/>
        <scheme val="none"/>
      </font>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i val="0"/>
        <strike val="0"/>
        <condense val="0"/>
        <extend val="0"/>
        <outline val="0"/>
        <shadow val="0"/>
        <u val="none"/>
        <vertAlign val="baseline"/>
        <sz val="9"/>
        <color auto="1"/>
        <name val="Meiryo UI"/>
        <family val="3"/>
        <charset val="12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Meiryo UI"/>
        <family val="3"/>
        <charset val="12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outline="0">
        <top style="thin">
          <color theme="0" tint="-0.24994659260841701"/>
        </top>
      </border>
    </dxf>
    <dxf>
      <font>
        <strike val="0"/>
        <outline val="0"/>
        <shadow val="0"/>
        <u val="none"/>
        <vertAlign val="baseline"/>
        <name val="Meiryo UI"/>
        <family val="3"/>
        <charset val="128"/>
        <scheme val="none"/>
      </font>
    </dxf>
    <dxf>
      <border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Meiryo UI"/>
        <family val="3"/>
        <charset val="128"/>
        <scheme val="none"/>
      </font>
    </dxf>
    <dxf>
      <border outline="0">
        <bottom style="thin">
          <color theme="0" tint="-0.24994659260841701"/>
        </bottom>
      </border>
    </dxf>
    <dxf>
      <font>
        <b/>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i val="0"/>
        <strike val="0"/>
        <condense val="0"/>
        <extend val="0"/>
        <outline val="0"/>
        <shadow val="0"/>
        <u val="none"/>
        <vertAlign val="baseline"/>
        <sz val="9"/>
        <color auto="1"/>
        <name val="Meiryo UI"/>
        <family val="3"/>
        <charset val="12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Meiryo UI"/>
        <family val="3"/>
        <charset val="12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outline="0">
        <top style="thin">
          <color theme="0" tint="-0.24994659260841701"/>
        </top>
      </border>
    </dxf>
    <dxf>
      <font>
        <strike val="0"/>
        <outline val="0"/>
        <shadow val="0"/>
        <u val="none"/>
        <vertAlign val="baseline"/>
        <name val="Meiryo UI"/>
        <family val="3"/>
        <charset val="128"/>
        <scheme val="none"/>
      </font>
    </dxf>
    <dxf>
      <border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Meiryo UI"/>
        <family val="3"/>
        <charset val="128"/>
        <scheme val="none"/>
      </font>
    </dxf>
    <dxf>
      <border outline="0">
        <bottom style="thin">
          <color theme="0" tint="-0.24994659260841701"/>
        </bottom>
      </border>
    </dxf>
    <dxf>
      <font>
        <b/>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i val="0"/>
        <strike val="0"/>
        <condense val="0"/>
        <extend val="0"/>
        <outline val="0"/>
        <shadow val="0"/>
        <u val="none"/>
        <vertAlign val="baseline"/>
        <sz val="9"/>
        <color auto="1"/>
        <name val="Meiryo UI"/>
        <family val="3"/>
        <charset val="12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Meiryo UI"/>
        <family val="3"/>
        <charset val="12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outline="0">
        <top style="thin">
          <color theme="0" tint="-0.24994659260841701"/>
        </top>
      </border>
    </dxf>
    <dxf>
      <font>
        <strike val="0"/>
        <outline val="0"/>
        <shadow val="0"/>
        <u val="none"/>
        <vertAlign val="baseline"/>
        <name val="Meiryo UI"/>
        <family val="3"/>
        <charset val="128"/>
        <scheme val="none"/>
      </font>
    </dxf>
    <dxf>
      <border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Meiryo UI"/>
        <family val="3"/>
        <charset val="128"/>
        <scheme val="none"/>
      </font>
    </dxf>
    <dxf>
      <border outline="0">
        <bottom style="thin">
          <color theme="0" tint="-0.24994659260841701"/>
        </bottom>
      </border>
    </dxf>
    <dxf>
      <font>
        <b/>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i val="0"/>
        <strike val="0"/>
        <condense val="0"/>
        <extend val="0"/>
        <outline val="0"/>
        <shadow val="0"/>
        <u val="none"/>
        <vertAlign val="baseline"/>
        <sz val="9"/>
        <color auto="1"/>
        <name val="Meiryo UI"/>
        <family val="3"/>
        <charset val="12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Meiryo UI"/>
        <family val="3"/>
        <charset val="12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outline="0">
        <top style="thin">
          <color theme="0" tint="-0.24994659260841701"/>
        </top>
      </border>
    </dxf>
    <dxf>
      <font>
        <strike val="0"/>
        <outline val="0"/>
        <shadow val="0"/>
        <u val="none"/>
        <vertAlign val="baseline"/>
        <name val="Meiryo UI"/>
        <family val="3"/>
        <charset val="128"/>
        <scheme val="none"/>
      </font>
    </dxf>
    <dxf>
      <border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Meiryo UI"/>
        <family val="3"/>
        <charset val="128"/>
        <scheme val="none"/>
      </font>
    </dxf>
    <dxf>
      <border outline="0">
        <bottom style="thin">
          <color theme="0" tint="-0.24994659260841701"/>
        </bottom>
      </border>
    </dxf>
    <dxf>
      <font>
        <b/>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i val="0"/>
        <strike val="0"/>
        <condense val="0"/>
        <extend val="0"/>
        <outline val="0"/>
        <shadow val="0"/>
        <u val="none"/>
        <vertAlign val="baseline"/>
        <sz val="9"/>
        <color auto="1"/>
        <name val="Meiryo UI"/>
        <family val="3"/>
        <charset val="12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Meiryo UI"/>
        <family val="3"/>
        <charset val="12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outline="0">
        <top style="thin">
          <color theme="0" tint="-0.24994659260841701"/>
        </top>
      </border>
    </dxf>
    <dxf>
      <font>
        <strike val="0"/>
        <outline val="0"/>
        <shadow val="0"/>
        <u val="none"/>
        <vertAlign val="baseline"/>
        <name val="Meiryo UI"/>
        <family val="3"/>
        <charset val="128"/>
        <scheme val="none"/>
      </font>
    </dxf>
    <dxf>
      <border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Meiryo UI"/>
        <family val="3"/>
        <charset val="128"/>
        <scheme val="none"/>
      </font>
    </dxf>
    <dxf>
      <border outline="0">
        <bottom style="thin">
          <color theme="0" tint="-0.24994659260841701"/>
        </bottom>
      </border>
    </dxf>
    <dxf>
      <font>
        <b/>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i val="0"/>
        <strike val="0"/>
        <condense val="0"/>
        <extend val="0"/>
        <outline val="0"/>
        <shadow val="0"/>
        <u val="none"/>
        <vertAlign val="baseline"/>
        <sz val="9"/>
        <color auto="1"/>
        <name val="Meiryo UI"/>
        <family val="3"/>
        <charset val="12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Meiryo UI"/>
        <family val="3"/>
        <charset val="12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outline="0">
        <top style="thin">
          <color theme="0" tint="-0.24994659260841701"/>
        </top>
      </border>
    </dxf>
    <dxf>
      <font>
        <strike val="0"/>
        <outline val="0"/>
        <shadow val="0"/>
        <u val="none"/>
        <vertAlign val="baseline"/>
        <name val="Meiryo UI"/>
        <family val="3"/>
        <charset val="128"/>
        <scheme val="none"/>
      </font>
    </dxf>
    <dxf>
      <border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Meiryo UI"/>
        <family val="3"/>
        <charset val="128"/>
        <scheme val="none"/>
      </font>
    </dxf>
    <dxf>
      <border outline="0">
        <bottom style="thin">
          <color theme="0" tint="-0.24994659260841701"/>
        </bottom>
      </border>
    </dxf>
    <dxf>
      <font>
        <b/>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i val="0"/>
        <strike val="0"/>
        <condense val="0"/>
        <extend val="0"/>
        <outline val="0"/>
        <shadow val="0"/>
        <u val="none"/>
        <vertAlign val="baseline"/>
        <sz val="9"/>
        <color auto="1"/>
        <name val="Meiryo UI"/>
        <family val="3"/>
        <charset val="12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Meiryo UI"/>
        <family val="3"/>
        <charset val="12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outline="0">
        <top style="thin">
          <color theme="0" tint="-0.24994659260841701"/>
        </top>
      </border>
    </dxf>
    <dxf>
      <font>
        <strike val="0"/>
        <outline val="0"/>
        <shadow val="0"/>
        <u val="none"/>
        <vertAlign val="baseline"/>
        <name val="Meiryo UI"/>
        <family val="3"/>
        <charset val="128"/>
        <scheme val="none"/>
      </font>
    </dxf>
    <dxf>
      <border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Meiryo UI"/>
        <family val="3"/>
        <charset val="128"/>
        <scheme val="none"/>
      </font>
    </dxf>
    <dxf>
      <border outline="0">
        <bottom style="thin">
          <color theme="0" tint="-0.24994659260841701"/>
        </bottom>
      </border>
    </dxf>
    <dxf>
      <font>
        <b/>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i val="0"/>
        <strike val="0"/>
        <condense val="0"/>
        <extend val="0"/>
        <outline val="0"/>
        <shadow val="0"/>
        <u val="none"/>
        <vertAlign val="baseline"/>
        <sz val="9"/>
        <color auto="1"/>
        <name val="Meiryo UI"/>
        <family val="3"/>
        <charset val="12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Meiryo UI"/>
        <family val="3"/>
        <charset val="12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outline="0">
        <top style="thin">
          <color theme="0" tint="-0.24994659260841701"/>
        </top>
      </border>
    </dxf>
    <dxf>
      <font>
        <strike val="0"/>
        <outline val="0"/>
        <shadow val="0"/>
        <u val="none"/>
        <vertAlign val="baseline"/>
        <name val="Meiryo UI"/>
        <family val="3"/>
        <charset val="128"/>
        <scheme val="none"/>
      </font>
    </dxf>
    <dxf>
      <border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Meiryo UI"/>
        <family val="3"/>
        <charset val="128"/>
        <scheme val="none"/>
      </font>
    </dxf>
    <dxf>
      <border outline="0">
        <bottom style="thin">
          <color theme="0" tint="-0.24994659260841701"/>
        </bottom>
      </border>
    </dxf>
    <dxf>
      <font>
        <b/>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i val="0"/>
        <strike val="0"/>
        <condense val="0"/>
        <extend val="0"/>
        <outline val="0"/>
        <shadow val="0"/>
        <u val="none"/>
        <vertAlign val="baseline"/>
        <sz val="9"/>
        <color auto="1"/>
        <name val="Meiryo UI"/>
        <family val="3"/>
        <charset val="12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Meiryo UI"/>
        <family val="3"/>
        <charset val="12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outline="0">
        <top style="thin">
          <color theme="0" tint="-0.24994659260841701"/>
        </top>
      </border>
    </dxf>
    <dxf>
      <font>
        <strike val="0"/>
        <outline val="0"/>
        <shadow val="0"/>
        <u val="none"/>
        <vertAlign val="baseline"/>
        <name val="Meiryo UI"/>
        <family val="3"/>
        <charset val="128"/>
        <scheme val="none"/>
      </font>
    </dxf>
    <dxf>
      <border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Meiryo UI"/>
        <family val="3"/>
        <charset val="128"/>
        <scheme val="none"/>
      </font>
    </dxf>
    <dxf>
      <border outline="0">
        <bottom style="thin">
          <color theme="0" tint="-0.24994659260841701"/>
        </bottom>
      </border>
    </dxf>
    <dxf>
      <font>
        <b/>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i val="0"/>
        <strike val="0"/>
        <condense val="0"/>
        <extend val="0"/>
        <outline val="0"/>
        <shadow val="0"/>
        <u val="none"/>
        <vertAlign val="baseline"/>
        <sz val="9"/>
        <color auto="1"/>
        <name val="Meiryo UI"/>
        <family val="3"/>
        <charset val="12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Meiryo UI"/>
        <family val="3"/>
        <charset val="12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outline="0">
        <top style="thin">
          <color theme="0" tint="-0.24994659260841701"/>
        </top>
      </border>
    </dxf>
    <dxf>
      <font>
        <strike val="0"/>
        <outline val="0"/>
        <shadow val="0"/>
        <u val="none"/>
        <vertAlign val="baseline"/>
        <name val="Meiryo UI"/>
        <family val="3"/>
        <charset val="128"/>
        <scheme val="none"/>
      </font>
    </dxf>
    <dxf>
      <border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Meiryo UI"/>
        <family val="3"/>
        <charset val="128"/>
        <scheme val="none"/>
      </font>
    </dxf>
    <dxf>
      <border outline="0">
        <bottom style="thin">
          <color theme="0" tint="-0.24994659260841701"/>
        </bottom>
      </border>
    </dxf>
    <dxf>
      <font>
        <b/>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9"/>
        <color auto="1"/>
        <name val="Meiryo UI"/>
        <family val="3"/>
        <charset val="128"/>
        <scheme val="none"/>
      </font>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i val="0"/>
        <strike val="0"/>
        <condense val="0"/>
        <extend val="0"/>
        <outline val="0"/>
        <shadow val="0"/>
        <u val="none"/>
        <vertAlign val="baseline"/>
        <sz val="9"/>
        <color auto="1"/>
        <name val="Meiryo UI"/>
        <family val="3"/>
        <charset val="12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Meiryo UI"/>
        <family val="3"/>
        <charset val="12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outline="0">
        <top style="thin">
          <color theme="0" tint="-0.24994659260841701"/>
        </top>
      </border>
    </dxf>
    <dxf>
      <font>
        <strike val="0"/>
        <outline val="0"/>
        <shadow val="0"/>
        <u val="none"/>
        <vertAlign val="baseline"/>
        <name val="Meiryo UI"/>
        <family val="3"/>
        <charset val="128"/>
        <scheme val="none"/>
      </font>
    </dxf>
    <dxf>
      <border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Meiryo UI"/>
        <family val="3"/>
        <charset val="128"/>
        <scheme val="none"/>
      </font>
    </dxf>
    <dxf>
      <border outline="0">
        <bottom style="thin">
          <color theme="0" tint="-0.24994659260841701"/>
        </bottom>
      </border>
    </dxf>
    <dxf>
      <font>
        <b/>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Meiryo UI"/>
        <family val="3"/>
        <charset val="128"/>
        <scheme val="none"/>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border>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9"/>
        <color auto="1"/>
        <name val="Meiryo UI"/>
        <family val="3"/>
        <charset val="128"/>
        <scheme val="none"/>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Meiryo UI"/>
        <family val="3"/>
        <charset val="128"/>
        <scheme val="none"/>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Meiryo UI"/>
        <family val="3"/>
        <charset val="128"/>
        <scheme val="none"/>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Meiryo UI"/>
        <family val="3"/>
        <charset val="128"/>
        <scheme val="none"/>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Meiryo UI"/>
        <family val="3"/>
        <charset val="128"/>
        <scheme val="none"/>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Meiryo UI"/>
        <family val="3"/>
        <charset val="128"/>
        <scheme val="none"/>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Meiryo UI"/>
        <family val="3"/>
        <charset val="128"/>
        <scheme val="none"/>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Meiryo UI"/>
        <family val="3"/>
        <charset val="128"/>
        <scheme val="none"/>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Meiryo UI"/>
        <family val="3"/>
        <charset val="128"/>
        <scheme val="none"/>
      </font>
      <numFmt numFmtId="0" formatCode="General"/>
      <fill>
        <patternFill patternType="none">
          <fgColor indexed="64"/>
          <bgColor auto="1"/>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strike val="0"/>
        <outline val="0"/>
        <shadow val="0"/>
        <u val="none"/>
        <vertAlign val="baseline"/>
        <name val="Meiryo UI"/>
        <family val="3"/>
        <charset val="128"/>
        <scheme val="none"/>
      </font>
    </dxf>
    <dxf>
      <font>
        <b/>
        <i val="0"/>
        <strike val="0"/>
        <condense val="0"/>
        <extend val="0"/>
        <outline val="0"/>
        <shadow val="0"/>
        <u val="none"/>
        <vertAlign val="baseline"/>
        <sz val="9"/>
        <color auto="1"/>
        <name val="Meiryo UI"/>
        <family val="3"/>
        <charset val="12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Meiryo UI"/>
        <family val="3"/>
        <charset val="12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outline="0">
        <top style="thin">
          <color theme="0" tint="-0.24994659260841701"/>
        </top>
      </border>
    </dxf>
    <dxf>
      <font>
        <strike val="0"/>
        <outline val="0"/>
        <shadow val="0"/>
        <u val="none"/>
        <vertAlign val="baseline"/>
        <name val="Meiryo UI"/>
        <family val="3"/>
        <charset val="128"/>
        <scheme val="none"/>
      </font>
    </dxf>
    <dxf>
      <border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Meiryo UI"/>
        <family val="3"/>
        <charset val="128"/>
        <scheme val="none"/>
      </font>
    </dxf>
    <dxf>
      <border outline="0">
        <bottom style="thin">
          <color theme="0" tint="-0.24994659260841701"/>
        </bottom>
      </border>
    </dxf>
    <dxf>
      <font>
        <b/>
        <i val="0"/>
        <strike val="0"/>
        <condense val="0"/>
        <extend val="0"/>
        <outline val="0"/>
        <shadow val="0"/>
        <u val="none"/>
        <vertAlign val="baseline"/>
        <sz val="9"/>
        <color auto="1"/>
        <name val="Meiryo UI"/>
        <family val="3"/>
        <charset val="128"/>
        <scheme val="none"/>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6"/>
          <bgColor theme="6"/>
        </patternFill>
      </fill>
    </dxf>
    <dxf>
      <font>
        <b val="0"/>
        <i val="0"/>
        <color theme="1"/>
      </font>
      <fill>
        <patternFill patternType="solid">
          <fgColor theme="6"/>
          <bgColor theme="6"/>
        </patternFill>
      </fill>
    </dxf>
    <dxf>
      <font>
        <b/>
        <i val="0"/>
      </font>
      <fill>
        <patternFill>
          <bgColor theme="0" tint="-4.9989318521683403E-2"/>
        </patternFill>
      </fill>
      <border>
        <top style="double">
          <color theme="1"/>
        </top>
      </border>
    </dxf>
    <dxf>
      <font>
        <b/>
        <i val="0"/>
        <color theme="1"/>
      </font>
      <fill>
        <patternFill patternType="solid">
          <fgColor theme="6"/>
          <bgColor theme="6"/>
        </patternFill>
      </fill>
      <border>
        <bottom style="medium">
          <color theme="1"/>
        </bottom>
      </border>
    </dxf>
    <dxf>
      <font>
        <color theme="1"/>
      </font>
      <border>
        <top style="medium">
          <color theme="1"/>
        </top>
        <bottom style="medium">
          <color theme="1"/>
        </bottom>
      </border>
    </dxf>
  </dxfs>
  <tableStyles count="1" defaultTableStyle="TableStyleMedium2" defaultPivotStyle="PivotStyleLight16">
    <tableStyle name="月" pivot="0" count="7" xr9:uid="{00000000-0011-0000-FFFF-FFFF00000000}">
      <tableStyleElement type="wholeTable" dxfId="342"/>
      <tableStyleElement type="headerRow" dxfId="341"/>
      <tableStyleElement type="totalRow" dxfId="340"/>
      <tableStyleElement type="firstColumn" dxfId="339"/>
      <tableStyleElement type="lastColumn" dxfId="338"/>
      <tableStyleElement type="firstRowStripe" dxfId="337"/>
      <tableStyleElement type="firstColumnStripe" dxfId="33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748EA8"/>
      <rgbColor rgb="00339966"/>
      <rgbColor rgb="00739ED3"/>
      <rgbColor rgb="00ECF5D7"/>
      <rgbColor rgb="00993300"/>
      <rgbColor rgb="00993366"/>
      <rgbColor rgb="00F1F6F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Jan" displayName="Jan" ref="B7:L15" totalsRowCount="1" headerRowDxfId="335" dataDxfId="333" totalsRowDxfId="331" headerRowBorderDxfId="334" tableBorderDxfId="332" totalsRowBorderDxfId="330">
  <autoFilter ref="B7:L14"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000-000001000000}" name="1 月" totalsRowLabel="1 週間の合計時間" dataDxfId="329" totalsRowDxfId="328"/>
    <tableColumn id="3" xr3:uid="{00000000-0010-0000-0000-000003000000}" name="週 1" totalsRowFunction="sum" dataDxfId="327" totalsRowDxfId="326"/>
    <tableColumn id="4" xr3:uid="{00000000-0010-0000-0000-000004000000}" name="残業" totalsRowFunction="sum" dataDxfId="325" totalsRowDxfId="324"/>
    <tableColumn id="5" xr3:uid="{00000000-0010-0000-0000-000005000000}" name="週 2" totalsRowFunction="sum" dataDxfId="323" totalsRowDxfId="322"/>
    <tableColumn id="6" xr3:uid="{00000000-0010-0000-0000-000006000000}" name="残業 " totalsRowFunction="sum" dataDxfId="321" totalsRowDxfId="320"/>
    <tableColumn id="7" xr3:uid="{00000000-0010-0000-0000-000007000000}" name="週 3" totalsRowFunction="sum" dataDxfId="319" totalsRowDxfId="318"/>
    <tableColumn id="8" xr3:uid="{00000000-0010-0000-0000-000008000000}" name="残業  " totalsRowFunction="sum" dataDxfId="317" totalsRowDxfId="316"/>
    <tableColumn id="9" xr3:uid="{00000000-0010-0000-0000-000009000000}" name="週 4" totalsRowFunction="sum" dataDxfId="315" totalsRowDxfId="314"/>
    <tableColumn id="10" xr3:uid="{00000000-0010-0000-0000-00000A000000}" name="残業   " totalsRowFunction="sum" dataDxfId="313" totalsRowDxfId="312"/>
    <tableColumn id="11" xr3:uid="{00000000-0010-0000-0000-00000B000000}" name="週 5" totalsRowFunction="sum" dataDxfId="311" totalsRowDxfId="310"/>
    <tableColumn id="12" xr3:uid="{00000000-0010-0000-0000-00000C000000}" name="残業    " totalsRowFunction="sum" dataDxfId="309" totalsRowDxfId="308"/>
  </tableColumns>
  <tableStyleInfo name="月" showFirstColumn="1" showLastColumn="0" showRowStripes="0" showColumnStripes="0"/>
  <extLst>
    <ext xmlns:x14="http://schemas.microsoft.com/office/spreadsheetml/2009/9/main" uri="{504A1905-F514-4f6f-8877-14C23A59335A}">
      <x14:table altTextSummary="このテーブルに 1 月の第 1、2、3、4、および 5 週の所定労働時間と超過作業時間を入力します。1 週間の合計時間が自動的に更新されます"/>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Oct" displayName="Oct" ref="B109:L117" totalsRowCount="1" headerRowDxfId="83" dataDxfId="81" totalsRowDxfId="79" headerRowBorderDxfId="82" tableBorderDxfId="80" totalsRowBorderDxfId="78">
  <autoFilter ref="B109:L116"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900-000001000000}" name="10 月" totalsRowLabel="1 週間の合計時間" dataDxfId="77" totalsRowDxfId="76"/>
    <tableColumn id="2" xr3:uid="{00000000-0010-0000-0900-000002000000}" name="週 1" totalsRowFunction="sum" dataDxfId="75" totalsRowDxfId="74"/>
    <tableColumn id="3" xr3:uid="{00000000-0010-0000-0900-000003000000}" name="残業" totalsRowFunction="sum" dataDxfId="73" totalsRowDxfId="72"/>
    <tableColumn id="4" xr3:uid="{00000000-0010-0000-0900-000004000000}" name="週 2" totalsRowFunction="sum" dataDxfId="71" totalsRowDxfId="70"/>
    <tableColumn id="5" xr3:uid="{00000000-0010-0000-0900-000005000000}" name="残業 " totalsRowFunction="sum" dataDxfId="69" totalsRowDxfId="68"/>
    <tableColumn id="6" xr3:uid="{00000000-0010-0000-0900-000006000000}" name="週 3" totalsRowFunction="sum" dataDxfId="67" totalsRowDxfId="66"/>
    <tableColumn id="7" xr3:uid="{00000000-0010-0000-0900-000007000000}" name="残業  " totalsRowFunction="sum" dataDxfId="65" totalsRowDxfId="64"/>
    <tableColumn id="8" xr3:uid="{00000000-0010-0000-0900-000008000000}" name="週 4" totalsRowFunction="sum" dataDxfId="63" totalsRowDxfId="62"/>
    <tableColumn id="9" xr3:uid="{00000000-0010-0000-0900-000009000000}" name="残業   " totalsRowFunction="sum" dataDxfId="61" totalsRowDxfId="60"/>
    <tableColumn id="10" xr3:uid="{00000000-0010-0000-0900-00000A000000}" name="週 5" totalsRowFunction="sum" dataDxfId="59" totalsRowDxfId="58"/>
    <tableColumn id="11" xr3:uid="{00000000-0010-0000-0900-00000B000000}" name="残業    " totalsRowFunction="sum" dataDxfId="57" totalsRowDxfId="56"/>
  </tableColumns>
  <tableStyleInfo name="月" showFirstColumn="1" showLastColumn="0" showRowStripes="0" showColumnStripes="0"/>
  <extLst>
    <ext xmlns:x14="http://schemas.microsoft.com/office/spreadsheetml/2009/9/main" uri="{504A1905-F514-4f6f-8877-14C23A59335A}">
      <x14:table altTextSummary="このテーブルに 10 月の第 1、2、3、4、および 5 週の所定労働時間と超過作業時間を入力します。1 週間の合計時間が自動的に更新されます"/>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Nov" displayName="Nov" ref="B120:L128" totalsRowCount="1" headerRowDxfId="55" dataDxfId="53" totalsRowDxfId="51" headerRowBorderDxfId="54" tableBorderDxfId="52" totalsRowBorderDxfId="50">
  <autoFilter ref="B120:L127"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A00-000001000000}" name="11 月" totalsRowLabel="1 週間の合計時間" dataDxfId="49" totalsRowDxfId="48"/>
    <tableColumn id="2" xr3:uid="{00000000-0010-0000-0A00-000002000000}" name="週 1" totalsRowFunction="sum" dataDxfId="47" totalsRowDxfId="46"/>
    <tableColumn id="3" xr3:uid="{00000000-0010-0000-0A00-000003000000}" name="残業" totalsRowFunction="sum" dataDxfId="45" totalsRowDxfId="44"/>
    <tableColumn id="4" xr3:uid="{00000000-0010-0000-0A00-000004000000}" name="週 2" totalsRowFunction="sum" dataDxfId="43" totalsRowDxfId="42"/>
    <tableColumn id="5" xr3:uid="{00000000-0010-0000-0A00-000005000000}" name="残業 " totalsRowFunction="sum" dataDxfId="41" totalsRowDxfId="40"/>
    <tableColumn id="6" xr3:uid="{00000000-0010-0000-0A00-000006000000}" name="週 3" totalsRowFunction="sum" dataDxfId="39" totalsRowDxfId="38"/>
    <tableColumn id="7" xr3:uid="{00000000-0010-0000-0A00-000007000000}" name="残業  " totalsRowFunction="sum" dataDxfId="37" totalsRowDxfId="36"/>
    <tableColumn id="8" xr3:uid="{00000000-0010-0000-0A00-000008000000}" name="週 4" totalsRowFunction="sum" dataDxfId="35" totalsRowDxfId="34"/>
    <tableColumn id="9" xr3:uid="{00000000-0010-0000-0A00-000009000000}" name="残業   " totalsRowFunction="sum" dataDxfId="33" totalsRowDxfId="32"/>
    <tableColumn id="10" xr3:uid="{00000000-0010-0000-0A00-00000A000000}" name="週 5" totalsRowFunction="sum" dataDxfId="31" totalsRowDxfId="30"/>
    <tableColumn id="11" xr3:uid="{00000000-0010-0000-0A00-00000B000000}" name="残業    " totalsRowFunction="sum" dataDxfId="29" totalsRowDxfId="28"/>
  </tableColumns>
  <tableStyleInfo name="月" showFirstColumn="1" showLastColumn="0" showRowStripes="0" showColumnStripes="0"/>
  <extLst>
    <ext xmlns:x14="http://schemas.microsoft.com/office/spreadsheetml/2009/9/main" uri="{504A1905-F514-4f6f-8877-14C23A59335A}">
      <x14:table altTextSummary="このテーブルに 11 月の第 1、2、3、4、および 5 週の所定労働時間と超過作業時間を入力します。1 週間の合計時間が自動的に更新されます"/>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Dec" displayName="Dec" ref="B131:L139" totalsRowCount="1" headerRowDxfId="27" dataDxfId="25" totalsRowDxfId="23" headerRowBorderDxfId="26" tableBorderDxfId="24" totalsRowBorderDxfId="22">
  <autoFilter ref="B131:L138"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B00-000001000000}" name="12 月" totalsRowLabel="1 週間の合計時間" dataDxfId="21" totalsRowDxfId="20"/>
    <tableColumn id="2" xr3:uid="{00000000-0010-0000-0B00-000002000000}" name="週 1" totalsRowFunction="sum" dataDxfId="19" totalsRowDxfId="18"/>
    <tableColumn id="3" xr3:uid="{00000000-0010-0000-0B00-000003000000}" name="残業" totalsRowFunction="sum" dataDxfId="17" totalsRowDxfId="16"/>
    <tableColumn id="4" xr3:uid="{00000000-0010-0000-0B00-000004000000}" name="週 2" totalsRowFunction="sum" dataDxfId="15" totalsRowDxfId="14"/>
    <tableColumn id="5" xr3:uid="{00000000-0010-0000-0B00-000005000000}" name="残業 " totalsRowFunction="sum" dataDxfId="13" totalsRowDxfId="12"/>
    <tableColumn id="6" xr3:uid="{00000000-0010-0000-0B00-000006000000}" name="週 3" totalsRowFunction="sum" dataDxfId="11" totalsRowDxfId="10"/>
    <tableColumn id="7" xr3:uid="{00000000-0010-0000-0B00-000007000000}" name="残業  " totalsRowFunction="sum" dataDxfId="9" totalsRowDxfId="8"/>
    <tableColumn id="8" xr3:uid="{00000000-0010-0000-0B00-000008000000}" name="週 4" totalsRowFunction="sum" dataDxfId="7" totalsRowDxfId="6"/>
    <tableColumn id="9" xr3:uid="{00000000-0010-0000-0B00-000009000000}" name="残業   " totalsRowFunction="sum" dataDxfId="5" totalsRowDxfId="4"/>
    <tableColumn id="10" xr3:uid="{00000000-0010-0000-0B00-00000A000000}" name="週 5" totalsRowFunction="sum" dataDxfId="3" totalsRowDxfId="2"/>
    <tableColumn id="11" xr3:uid="{00000000-0010-0000-0B00-00000B000000}" name="残業    " totalsRowFunction="sum" dataDxfId="1" totalsRowDxfId="0"/>
  </tableColumns>
  <tableStyleInfo name="月" showFirstColumn="1" showLastColumn="0" showRowStripes="0" showColumnStripes="0"/>
  <extLst>
    <ext xmlns:x14="http://schemas.microsoft.com/office/spreadsheetml/2009/9/main" uri="{504A1905-F514-4f6f-8877-14C23A59335A}">
      <x14:table altTextSummary="このテーブルに 12 月の第 1、2、3、4、および 5 週の所定労働時間と超過作業時間を入力します。1 週間の合計時間が自動的に更新されます"/>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Feb" displayName="Feb" ref="B18:L26" totalsRowCount="1" headerRowDxfId="307" dataDxfId="305" totalsRowDxfId="303" headerRowBorderDxfId="306" tableBorderDxfId="304" totalsRowBorderDxfId="302">
  <autoFilter ref="B18: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100-000001000000}" name="2 月" totalsRowLabel="1 週間の合計時間" dataDxfId="301" totalsRowDxfId="300"/>
    <tableColumn id="2" xr3:uid="{00000000-0010-0000-0100-000002000000}" name="週 1" totalsRowFunction="sum" dataDxfId="299" totalsRowDxfId="298"/>
    <tableColumn id="3" xr3:uid="{00000000-0010-0000-0100-000003000000}" name="残業" totalsRowFunction="sum" dataDxfId="297" totalsRowDxfId="296"/>
    <tableColumn id="4" xr3:uid="{00000000-0010-0000-0100-000004000000}" name="週 2" totalsRowFunction="sum" dataDxfId="295" totalsRowDxfId="294"/>
    <tableColumn id="5" xr3:uid="{00000000-0010-0000-0100-000005000000}" name="残業 " totalsRowFunction="sum" dataDxfId="293" totalsRowDxfId="292"/>
    <tableColumn id="6" xr3:uid="{00000000-0010-0000-0100-000006000000}" name="週 3" totalsRowFunction="sum" dataDxfId="291" totalsRowDxfId="290"/>
    <tableColumn id="7" xr3:uid="{00000000-0010-0000-0100-000007000000}" name="残業  " totalsRowFunction="sum" dataDxfId="289" totalsRowDxfId="288"/>
    <tableColumn id="8" xr3:uid="{00000000-0010-0000-0100-000008000000}" name="週 4" totalsRowFunction="sum" dataDxfId="287" totalsRowDxfId="286"/>
    <tableColumn id="9" xr3:uid="{00000000-0010-0000-0100-000009000000}" name="残業   " totalsRowFunction="sum" dataDxfId="285" totalsRowDxfId="284"/>
    <tableColumn id="10" xr3:uid="{00000000-0010-0000-0100-00000A000000}" name="週 5" totalsRowFunction="sum" dataDxfId="283" totalsRowDxfId="282"/>
    <tableColumn id="11" xr3:uid="{00000000-0010-0000-0100-00000B000000}" name="残業    " totalsRowFunction="sum" dataDxfId="281" totalsRowDxfId="280"/>
  </tableColumns>
  <tableStyleInfo name="月" showFirstColumn="1" showLastColumn="0" showRowStripes="0" showColumnStripes="0"/>
  <extLst>
    <ext xmlns:x14="http://schemas.microsoft.com/office/spreadsheetml/2009/9/main" uri="{504A1905-F514-4f6f-8877-14C23A59335A}">
      <x14:table altTextSummary="このテーブルに 2 月の第 1、2、3、4、および 5 週の所定労働時間と超過作業時間を入力します。1 週間の合計時間が自動的に更新されます"/>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Mar" displayName="Mar" ref="B29:L37" totalsRowCount="1" headerRowDxfId="279" dataDxfId="277" totalsRowDxfId="275" headerRowBorderDxfId="278" tableBorderDxfId="276" totalsRowBorderDxfId="274">
  <autoFilter ref="B29:L3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200-000001000000}" name="3 月" totalsRowLabel="1 週間の合計時間" dataDxfId="273" totalsRowDxfId="272"/>
    <tableColumn id="2" xr3:uid="{00000000-0010-0000-0200-000002000000}" name="週 1" totalsRowFunction="sum" dataDxfId="271" totalsRowDxfId="270"/>
    <tableColumn id="3" xr3:uid="{00000000-0010-0000-0200-000003000000}" name="残業" totalsRowFunction="sum" dataDxfId="269" totalsRowDxfId="268"/>
    <tableColumn id="4" xr3:uid="{00000000-0010-0000-0200-000004000000}" name="週 2" totalsRowFunction="sum" dataDxfId="267" totalsRowDxfId="266"/>
    <tableColumn id="5" xr3:uid="{00000000-0010-0000-0200-000005000000}" name="残業 " totalsRowFunction="sum" dataDxfId="265" totalsRowDxfId="264"/>
    <tableColumn id="6" xr3:uid="{00000000-0010-0000-0200-000006000000}" name="週 3" totalsRowFunction="sum" dataDxfId="263" totalsRowDxfId="262"/>
    <tableColumn id="7" xr3:uid="{00000000-0010-0000-0200-000007000000}" name="残業  " totalsRowFunction="sum" dataDxfId="261" totalsRowDxfId="260"/>
    <tableColumn id="8" xr3:uid="{00000000-0010-0000-0200-000008000000}" name="週 4" totalsRowFunction="sum" dataDxfId="259" totalsRowDxfId="258"/>
    <tableColumn id="9" xr3:uid="{00000000-0010-0000-0200-000009000000}" name="残業   " totalsRowFunction="sum" dataDxfId="257" totalsRowDxfId="256"/>
    <tableColumn id="10" xr3:uid="{00000000-0010-0000-0200-00000A000000}" name="週 5" totalsRowFunction="sum" dataDxfId="255" totalsRowDxfId="254"/>
    <tableColumn id="11" xr3:uid="{00000000-0010-0000-0200-00000B000000}" name="残業    " totalsRowFunction="sum" dataDxfId="253" totalsRowDxfId="252"/>
  </tableColumns>
  <tableStyleInfo name="月" showFirstColumn="1" showLastColumn="0" showRowStripes="0" showColumnStripes="0"/>
  <extLst>
    <ext xmlns:x14="http://schemas.microsoft.com/office/spreadsheetml/2009/9/main" uri="{504A1905-F514-4f6f-8877-14C23A59335A}">
      <x14:table altTextSummary="このテーブルに 3 月の第 1、2、3、4、および 5 週の所定労働時間と超過作業時間を入力します。1 週間の合計時間が自動的に更新されます"/>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Apr" displayName="Apr" ref="B41:L49" totalsRowCount="1" headerRowDxfId="251" dataDxfId="249" totalsRowDxfId="247" headerRowBorderDxfId="250" tableBorderDxfId="248" totalsRowBorderDxfId="246">
  <autoFilter ref="B41:L48"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300-000001000000}" name="4 月" totalsRowLabel="1 週間の合計時間" dataDxfId="245" totalsRowDxfId="244"/>
    <tableColumn id="2" xr3:uid="{00000000-0010-0000-0300-000002000000}" name="週 1" totalsRowFunction="sum" dataDxfId="243" totalsRowDxfId="242"/>
    <tableColumn id="3" xr3:uid="{00000000-0010-0000-0300-000003000000}" name="残業" totalsRowFunction="sum" dataDxfId="241" totalsRowDxfId="240"/>
    <tableColumn id="4" xr3:uid="{00000000-0010-0000-0300-000004000000}" name="週 2" totalsRowFunction="sum" dataDxfId="239" totalsRowDxfId="238"/>
    <tableColumn id="5" xr3:uid="{00000000-0010-0000-0300-000005000000}" name="残業 " totalsRowFunction="sum" dataDxfId="237" totalsRowDxfId="236"/>
    <tableColumn id="6" xr3:uid="{00000000-0010-0000-0300-000006000000}" name="週 3" totalsRowFunction="sum" dataDxfId="235" totalsRowDxfId="234"/>
    <tableColumn id="7" xr3:uid="{00000000-0010-0000-0300-000007000000}" name="残業  " totalsRowFunction="sum" dataDxfId="233" totalsRowDxfId="232"/>
    <tableColumn id="8" xr3:uid="{00000000-0010-0000-0300-000008000000}" name="週 4" totalsRowFunction="sum" dataDxfId="231" totalsRowDxfId="230"/>
    <tableColumn id="9" xr3:uid="{00000000-0010-0000-0300-000009000000}" name="残業   " totalsRowFunction="sum" dataDxfId="229" totalsRowDxfId="228"/>
    <tableColumn id="10" xr3:uid="{00000000-0010-0000-0300-00000A000000}" name="週 5" totalsRowFunction="sum" dataDxfId="227" totalsRowDxfId="226"/>
    <tableColumn id="11" xr3:uid="{00000000-0010-0000-0300-00000B000000}" name="残業    " totalsRowFunction="sum" dataDxfId="225" totalsRowDxfId="224"/>
  </tableColumns>
  <tableStyleInfo name="月" showFirstColumn="1" showLastColumn="0" showRowStripes="0" showColumnStripes="0"/>
  <extLst>
    <ext xmlns:x14="http://schemas.microsoft.com/office/spreadsheetml/2009/9/main" uri="{504A1905-F514-4f6f-8877-14C23A59335A}">
      <x14:table altTextSummary="このテーブルに 4 月の第 1、2、3、4、および 5 週の所定労働時間と超過作業時間を入力します。1 週間の合計時間が自動的に更新されます"/>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May" displayName="May" ref="B52:L60" totalsRowCount="1" headerRowDxfId="223" dataDxfId="221" totalsRowDxfId="219" headerRowBorderDxfId="222" tableBorderDxfId="220" totalsRowBorderDxfId="218">
  <autoFilter ref="B52:L59"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400-000001000000}" name="5 月" totalsRowLabel="1 週間の合計時間" dataDxfId="217" totalsRowDxfId="216"/>
    <tableColumn id="2" xr3:uid="{00000000-0010-0000-0400-000002000000}" name="週 1" totalsRowFunction="sum" dataDxfId="215" totalsRowDxfId="214"/>
    <tableColumn id="3" xr3:uid="{00000000-0010-0000-0400-000003000000}" name="残業" totalsRowFunction="sum" dataDxfId="213" totalsRowDxfId="212"/>
    <tableColumn id="4" xr3:uid="{00000000-0010-0000-0400-000004000000}" name="週 2" totalsRowFunction="sum" dataDxfId="211" totalsRowDxfId="210"/>
    <tableColumn id="5" xr3:uid="{00000000-0010-0000-0400-000005000000}" name="残業 " totalsRowFunction="sum" dataDxfId="209" totalsRowDxfId="208"/>
    <tableColumn id="6" xr3:uid="{00000000-0010-0000-0400-000006000000}" name="週 3" totalsRowFunction="sum" dataDxfId="207" totalsRowDxfId="206"/>
    <tableColumn id="7" xr3:uid="{00000000-0010-0000-0400-000007000000}" name="残業  " totalsRowFunction="sum" dataDxfId="205" totalsRowDxfId="204"/>
    <tableColumn id="8" xr3:uid="{00000000-0010-0000-0400-000008000000}" name="週 4" totalsRowFunction="sum" dataDxfId="203" totalsRowDxfId="202"/>
    <tableColumn id="9" xr3:uid="{00000000-0010-0000-0400-000009000000}" name="残業   " totalsRowFunction="sum" dataDxfId="201" totalsRowDxfId="200"/>
    <tableColumn id="10" xr3:uid="{00000000-0010-0000-0400-00000A000000}" name="週 5" totalsRowFunction="sum" dataDxfId="199" totalsRowDxfId="198"/>
    <tableColumn id="11" xr3:uid="{00000000-0010-0000-0400-00000B000000}" name="残業    " totalsRowFunction="sum" dataDxfId="197" totalsRowDxfId="196"/>
  </tableColumns>
  <tableStyleInfo name="月" showFirstColumn="1" showLastColumn="0" showRowStripes="0" showColumnStripes="0"/>
  <extLst>
    <ext xmlns:x14="http://schemas.microsoft.com/office/spreadsheetml/2009/9/main" uri="{504A1905-F514-4f6f-8877-14C23A59335A}">
      <x14:table altTextSummary="このテーブルに 5 月の第 1、2、3、4、および 5 週の所定労働時間と超過作業時間を入力します。1 週間の合計時間が自動的に更新されます"/>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Jun" displayName="Jun" ref="B63:L71" totalsRowCount="1" headerRowDxfId="195" dataDxfId="193" totalsRowDxfId="191" headerRowBorderDxfId="194" tableBorderDxfId="192" totalsRowBorderDxfId="190">
  <autoFilter ref="B63:L70"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500-000001000000}" name="6 月" totalsRowLabel="1 週間の合計時間" dataDxfId="189" totalsRowDxfId="188"/>
    <tableColumn id="2" xr3:uid="{00000000-0010-0000-0500-000002000000}" name="週 1" totalsRowFunction="sum" dataDxfId="187" totalsRowDxfId="186"/>
    <tableColumn id="3" xr3:uid="{00000000-0010-0000-0500-000003000000}" name="残業" totalsRowFunction="sum" dataDxfId="185" totalsRowDxfId="184"/>
    <tableColumn id="4" xr3:uid="{00000000-0010-0000-0500-000004000000}" name="週 2" totalsRowFunction="sum" dataDxfId="183" totalsRowDxfId="182"/>
    <tableColumn id="5" xr3:uid="{00000000-0010-0000-0500-000005000000}" name="残業 " totalsRowFunction="sum" dataDxfId="181" totalsRowDxfId="180"/>
    <tableColumn id="6" xr3:uid="{00000000-0010-0000-0500-000006000000}" name="週 3" totalsRowFunction="sum" dataDxfId="179" totalsRowDxfId="178"/>
    <tableColumn id="7" xr3:uid="{00000000-0010-0000-0500-000007000000}" name="残業  " totalsRowFunction="sum" dataDxfId="177" totalsRowDxfId="176"/>
    <tableColumn id="8" xr3:uid="{00000000-0010-0000-0500-000008000000}" name="週 4" totalsRowFunction="sum" dataDxfId="175" totalsRowDxfId="174"/>
    <tableColumn id="9" xr3:uid="{00000000-0010-0000-0500-000009000000}" name="残業   " totalsRowFunction="sum" dataDxfId="173" totalsRowDxfId="172"/>
    <tableColumn id="10" xr3:uid="{00000000-0010-0000-0500-00000A000000}" name="週 5" totalsRowFunction="sum" dataDxfId="171" totalsRowDxfId="170"/>
    <tableColumn id="11" xr3:uid="{00000000-0010-0000-0500-00000B000000}" name="残業    " totalsRowFunction="sum" dataDxfId="169" totalsRowDxfId="168"/>
  </tableColumns>
  <tableStyleInfo name="月" showFirstColumn="1" showLastColumn="0" showRowStripes="0" showColumnStripes="0"/>
  <extLst>
    <ext xmlns:x14="http://schemas.microsoft.com/office/spreadsheetml/2009/9/main" uri="{504A1905-F514-4f6f-8877-14C23A59335A}">
      <x14:table altTextSummary="このテーブルに 6 月の第 1、2、3、4、および 5 週の所定労働時間と超過作業時間を入力します。1 週間の合計時間が自動的に更新されます"/>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Jul" displayName="Jul" ref="B75:L83" totalsRowCount="1" headerRowDxfId="167" dataDxfId="165" totalsRowDxfId="163" headerRowBorderDxfId="166" tableBorderDxfId="164" totalsRowBorderDxfId="162">
  <autoFilter ref="B75:L82"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600-000001000000}" name="7 月" totalsRowLabel="1 週間の合計時間" dataDxfId="161" totalsRowDxfId="160"/>
    <tableColumn id="2" xr3:uid="{00000000-0010-0000-0600-000002000000}" name="週 1" totalsRowFunction="sum" dataDxfId="159" totalsRowDxfId="158"/>
    <tableColumn id="3" xr3:uid="{00000000-0010-0000-0600-000003000000}" name="残業" totalsRowFunction="sum" dataDxfId="157" totalsRowDxfId="156"/>
    <tableColumn id="4" xr3:uid="{00000000-0010-0000-0600-000004000000}" name="週 2" totalsRowFunction="sum" dataDxfId="155" totalsRowDxfId="154"/>
    <tableColumn id="5" xr3:uid="{00000000-0010-0000-0600-000005000000}" name="残業 " totalsRowFunction="sum" dataDxfId="153" totalsRowDxfId="152"/>
    <tableColumn id="6" xr3:uid="{00000000-0010-0000-0600-000006000000}" name="週 3" totalsRowFunction="sum" dataDxfId="151" totalsRowDxfId="150"/>
    <tableColumn id="7" xr3:uid="{00000000-0010-0000-0600-000007000000}" name="残業  " totalsRowFunction="sum" dataDxfId="149" totalsRowDxfId="148"/>
    <tableColumn id="8" xr3:uid="{00000000-0010-0000-0600-000008000000}" name="週 4" totalsRowFunction="sum" dataDxfId="147" totalsRowDxfId="146"/>
    <tableColumn id="9" xr3:uid="{00000000-0010-0000-0600-000009000000}" name="残業   " totalsRowFunction="sum" dataDxfId="145" totalsRowDxfId="144"/>
    <tableColumn id="10" xr3:uid="{00000000-0010-0000-0600-00000A000000}" name="週 5" totalsRowFunction="sum" dataDxfId="143" totalsRowDxfId="142"/>
    <tableColumn id="11" xr3:uid="{00000000-0010-0000-0600-00000B000000}" name="残業    " totalsRowFunction="sum" dataDxfId="141" totalsRowDxfId="140"/>
  </tableColumns>
  <tableStyleInfo name="月" showFirstColumn="1" showLastColumn="0" showRowStripes="0" showColumnStripes="0"/>
  <extLst>
    <ext xmlns:x14="http://schemas.microsoft.com/office/spreadsheetml/2009/9/main" uri="{504A1905-F514-4f6f-8877-14C23A59335A}">
      <x14:table altTextSummary="このテーブルに 7 月の第 1、2、3、4、および 5 週の所定労働時間と超過作業時間を入力します。1 週間の合計時間が自動的に更新されます"/>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Aug" displayName="Aug" ref="B86:L94" totalsRowCount="1" headerRowDxfId="139" dataDxfId="137" totalsRowDxfId="135" headerRowBorderDxfId="138" tableBorderDxfId="136" totalsRowBorderDxfId="134">
  <autoFilter ref="B86:L93"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700-000001000000}" name="8 月" totalsRowLabel="1 週間の合計時間" dataDxfId="133" totalsRowDxfId="132"/>
    <tableColumn id="2" xr3:uid="{00000000-0010-0000-0700-000002000000}" name="週 1" totalsRowFunction="sum" dataDxfId="131" totalsRowDxfId="130"/>
    <tableColumn id="3" xr3:uid="{00000000-0010-0000-0700-000003000000}" name="残業" totalsRowFunction="sum" dataDxfId="129" totalsRowDxfId="128"/>
    <tableColumn id="4" xr3:uid="{00000000-0010-0000-0700-000004000000}" name="週 2" totalsRowFunction="sum" dataDxfId="127" totalsRowDxfId="126"/>
    <tableColumn id="5" xr3:uid="{00000000-0010-0000-0700-000005000000}" name="残業 " totalsRowFunction="sum" dataDxfId="125" totalsRowDxfId="124"/>
    <tableColumn id="6" xr3:uid="{00000000-0010-0000-0700-000006000000}" name="週 3" totalsRowFunction="sum" dataDxfId="123" totalsRowDxfId="122"/>
    <tableColumn id="7" xr3:uid="{00000000-0010-0000-0700-000007000000}" name="残業  " totalsRowFunction="sum" dataDxfId="121" totalsRowDxfId="120"/>
    <tableColumn id="8" xr3:uid="{00000000-0010-0000-0700-000008000000}" name="週 4" totalsRowFunction="sum" dataDxfId="119" totalsRowDxfId="118"/>
    <tableColumn id="9" xr3:uid="{00000000-0010-0000-0700-000009000000}" name="残業   " totalsRowFunction="sum" dataDxfId="117" totalsRowDxfId="116"/>
    <tableColumn id="10" xr3:uid="{00000000-0010-0000-0700-00000A000000}" name="週 5" totalsRowFunction="sum" dataDxfId="115" totalsRowDxfId="114"/>
    <tableColumn id="11" xr3:uid="{00000000-0010-0000-0700-00000B000000}" name="残業    " totalsRowFunction="sum" dataDxfId="113" totalsRowDxfId="112"/>
  </tableColumns>
  <tableStyleInfo name="月" showFirstColumn="1" showLastColumn="0" showRowStripes="0" showColumnStripes="0"/>
  <extLst>
    <ext xmlns:x14="http://schemas.microsoft.com/office/spreadsheetml/2009/9/main" uri="{504A1905-F514-4f6f-8877-14C23A59335A}">
      <x14:table altTextSummary="このテーブルに 8 月の第 1、2、3、4、および 5 週の所定労働時間と超過作業時間を入力します。1 週間の合計時間が自動的に更新されます"/>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Sep" displayName="Sep" ref="B97:L105" totalsRowCount="1" headerRowDxfId="111" dataDxfId="109" totalsRowDxfId="107" headerRowBorderDxfId="110" tableBorderDxfId="108" totalsRowBorderDxfId="106">
  <autoFilter ref="B97:L104"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800-000001000000}" name="9 月" totalsRowLabel="1 週間の合計時間" dataDxfId="105" totalsRowDxfId="104"/>
    <tableColumn id="2" xr3:uid="{00000000-0010-0000-0800-000002000000}" name="週 1" totalsRowFunction="sum" dataDxfId="103" totalsRowDxfId="102"/>
    <tableColumn id="3" xr3:uid="{00000000-0010-0000-0800-000003000000}" name="残業" totalsRowFunction="sum" dataDxfId="101" totalsRowDxfId="100"/>
    <tableColumn id="4" xr3:uid="{00000000-0010-0000-0800-000004000000}" name="週 2" totalsRowFunction="sum" dataDxfId="99" totalsRowDxfId="98"/>
    <tableColumn id="5" xr3:uid="{00000000-0010-0000-0800-000005000000}" name="残業 " totalsRowFunction="sum" dataDxfId="97" totalsRowDxfId="96"/>
    <tableColumn id="6" xr3:uid="{00000000-0010-0000-0800-000006000000}" name="週 3" totalsRowFunction="sum" dataDxfId="95" totalsRowDxfId="94"/>
    <tableColumn id="7" xr3:uid="{00000000-0010-0000-0800-000007000000}" name="残業  " totalsRowFunction="sum" dataDxfId="93" totalsRowDxfId="92"/>
    <tableColumn id="8" xr3:uid="{00000000-0010-0000-0800-000008000000}" name="週 4" totalsRowFunction="sum" dataDxfId="91" totalsRowDxfId="90"/>
    <tableColumn id="9" xr3:uid="{00000000-0010-0000-0800-000009000000}" name="残業   " totalsRowFunction="sum" dataDxfId="89" totalsRowDxfId="88"/>
    <tableColumn id="10" xr3:uid="{00000000-0010-0000-0800-00000A000000}" name="週 5" totalsRowFunction="sum" dataDxfId="87" totalsRowDxfId="86"/>
    <tableColumn id="11" xr3:uid="{00000000-0010-0000-0800-00000B000000}" name="残業    " totalsRowFunction="sum" dataDxfId="85" totalsRowDxfId="84"/>
  </tableColumns>
  <tableStyleInfo name="月" showFirstColumn="1" showLastColumn="0" showRowStripes="0" showColumnStripes="0"/>
  <extLst>
    <ext xmlns:x14="http://schemas.microsoft.com/office/spreadsheetml/2009/9/main" uri="{504A1905-F514-4f6f-8877-14C23A59335A}">
      <x14:table altTextSummary="このテーブルに 9 月の第 1、2、3、4、および 5 週の所定労働時間と超過作業時間を入力します。1 週間の合計時間が自動的に更新されます"/>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erve">
      <a:majorFont>
        <a:latin typeface="Century Gothic"/>
        <a:ea typeface=""/>
        <a:cs typeface=""/>
        <a:font script="Jpan" typeface="HGｺﾞｼｯｸM"/>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23"/>
  </sheetPr>
  <dimension ref="B1:L140"/>
  <sheetViews>
    <sheetView tabSelected="1" zoomScaleNormal="100" workbookViewId="0"/>
  </sheetViews>
  <sheetFormatPr defaultRowHeight="12" x14ac:dyDescent="0.2"/>
  <cols>
    <col min="1" max="1" width="3.375" style="1" customWidth="1"/>
    <col min="2" max="2" width="22.625" style="2" customWidth="1"/>
    <col min="3" max="12" width="12.25" style="2" customWidth="1"/>
    <col min="13" max="13" width="2.625" style="1" customWidth="1"/>
    <col min="14" max="16384" width="9" style="1"/>
  </cols>
  <sheetData>
    <row r="1" spans="2:12" ht="15.95" customHeight="1" x14ac:dyDescent="0.2">
      <c r="B1" s="27" t="s">
        <v>0</v>
      </c>
      <c r="C1" s="27"/>
      <c r="D1" s="27"/>
      <c r="E1" s="27"/>
      <c r="F1" s="27"/>
      <c r="G1" s="27"/>
      <c r="H1" s="27"/>
      <c r="I1" s="27"/>
      <c r="J1" s="27"/>
      <c r="K1" s="27"/>
      <c r="L1" s="27"/>
    </row>
    <row r="2" spans="2:12" ht="23.25" customHeight="1" x14ac:dyDescent="0.2">
      <c r="B2" s="27"/>
      <c r="C2" s="27"/>
      <c r="D2" s="27"/>
      <c r="E2" s="27"/>
      <c r="F2" s="27"/>
      <c r="G2" s="27"/>
      <c r="H2" s="27"/>
      <c r="I2" s="27"/>
      <c r="J2" s="27"/>
      <c r="K2" s="27"/>
      <c r="L2" s="27"/>
    </row>
    <row r="3" spans="2:12" ht="15.95" customHeight="1" x14ac:dyDescent="0.2">
      <c r="B3" s="2" t="s">
        <v>1</v>
      </c>
      <c r="C3" s="3"/>
      <c r="D3" s="4" t="s">
        <v>36</v>
      </c>
      <c r="E3" s="3"/>
      <c r="G3" s="25" t="s">
        <v>53</v>
      </c>
      <c r="H3" s="25"/>
      <c r="I3" s="26"/>
      <c r="J3" s="26"/>
    </row>
    <row r="4" spans="2:12" ht="15.95" customHeight="1" x14ac:dyDescent="0.2">
      <c r="B4" s="2" t="s">
        <v>2</v>
      </c>
      <c r="C4" s="5"/>
      <c r="D4" s="4" t="s">
        <v>37</v>
      </c>
      <c r="E4" s="5"/>
      <c r="G4" s="1" t="s">
        <v>54</v>
      </c>
      <c r="H4" s="6">
        <f>SUM(C16,C27,C38,C50,C61,C72,C84,C95,C106,C118,C129,C140)</f>
        <v>0</v>
      </c>
      <c r="I4" s="7" t="s">
        <v>57</v>
      </c>
      <c r="J4" s="6">
        <f>SUM(F16,F27,F38,F50,F61,F72,F84,F95,F106,F118,F129,F140)</f>
        <v>0</v>
      </c>
      <c r="K4" s="7" t="s">
        <v>60</v>
      </c>
      <c r="L4" s="6">
        <f>SUM(H4,J4)</f>
        <v>0</v>
      </c>
    </row>
    <row r="5" spans="2:12" ht="6" customHeight="1" x14ac:dyDescent="0.2">
      <c r="L5" s="8"/>
    </row>
    <row r="6" spans="2:12" s="9" customFormat="1" ht="24.95" customHeight="1" x14ac:dyDescent="0.25">
      <c r="B6" s="28" t="s">
        <v>63</v>
      </c>
      <c r="C6" s="28"/>
      <c r="D6" s="28"/>
      <c r="E6" s="28"/>
      <c r="F6" s="28"/>
      <c r="G6" s="28"/>
      <c r="H6" s="28"/>
      <c r="I6" s="28"/>
      <c r="J6" s="28"/>
      <c r="K6" s="28"/>
      <c r="L6" s="28"/>
    </row>
    <row r="7" spans="2:12" ht="15" customHeight="1" x14ac:dyDescent="0.25">
      <c r="B7" s="10" t="s">
        <v>3</v>
      </c>
      <c r="C7" s="11" t="s">
        <v>35</v>
      </c>
      <c r="D7" s="11" t="s">
        <v>38</v>
      </c>
      <c r="E7" s="11" t="s">
        <v>51</v>
      </c>
      <c r="F7" s="11" t="s">
        <v>52</v>
      </c>
      <c r="G7" s="11" t="s">
        <v>55</v>
      </c>
      <c r="H7" s="11" t="s">
        <v>56</v>
      </c>
      <c r="I7" s="11" t="s">
        <v>58</v>
      </c>
      <c r="J7" s="11" t="s">
        <v>59</v>
      </c>
      <c r="K7" s="11" t="s">
        <v>61</v>
      </c>
      <c r="L7" s="12" t="s">
        <v>62</v>
      </c>
    </row>
    <row r="8" spans="2:12" ht="15" customHeight="1" x14ac:dyDescent="0.2">
      <c r="B8" s="13" t="s">
        <v>4</v>
      </c>
      <c r="C8" s="14"/>
      <c r="D8" s="15"/>
      <c r="E8" s="14"/>
      <c r="F8" s="15"/>
      <c r="G8" s="14"/>
      <c r="H8" s="15"/>
      <c r="I8" s="14"/>
      <c r="J8" s="15"/>
      <c r="K8" s="14"/>
      <c r="L8" s="16"/>
    </row>
    <row r="9" spans="2:12" ht="15" customHeight="1" x14ac:dyDescent="0.2">
      <c r="B9" s="13" t="s">
        <v>5</v>
      </c>
      <c r="C9" s="14"/>
      <c r="D9" s="15"/>
      <c r="E9" s="14"/>
      <c r="F9" s="15"/>
      <c r="G9" s="14"/>
      <c r="H9" s="15"/>
      <c r="I9" s="14"/>
      <c r="J9" s="15"/>
      <c r="K9" s="14"/>
      <c r="L9" s="16"/>
    </row>
    <row r="10" spans="2:12" ht="15" customHeight="1" x14ac:dyDescent="0.2">
      <c r="B10" s="13" t="s">
        <v>6</v>
      </c>
      <c r="C10" s="14"/>
      <c r="D10" s="15"/>
      <c r="E10" s="14"/>
      <c r="F10" s="15"/>
      <c r="G10" s="14"/>
      <c r="H10" s="15"/>
      <c r="I10" s="14"/>
      <c r="J10" s="15"/>
      <c r="K10" s="14"/>
      <c r="L10" s="16"/>
    </row>
    <row r="11" spans="2:12" ht="15" customHeight="1" x14ac:dyDescent="0.2">
      <c r="B11" s="13" t="s">
        <v>7</v>
      </c>
      <c r="C11" s="14"/>
      <c r="D11" s="15"/>
      <c r="E11" s="14"/>
      <c r="F11" s="15"/>
      <c r="G11" s="14"/>
      <c r="H11" s="15"/>
      <c r="I11" s="14"/>
      <c r="J11" s="15"/>
      <c r="K11" s="14"/>
      <c r="L11" s="16"/>
    </row>
    <row r="12" spans="2:12" ht="15" customHeight="1" x14ac:dyDescent="0.2">
      <c r="B12" s="13" t="s">
        <v>8</v>
      </c>
      <c r="C12" s="14"/>
      <c r="D12" s="15"/>
      <c r="E12" s="14"/>
      <c r="F12" s="15"/>
      <c r="G12" s="14"/>
      <c r="H12" s="15"/>
      <c r="I12" s="14"/>
      <c r="J12" s="15"/>
      <c r="K12" s="14"/>
      <c r="L12" s="16"/>
    </row>
    <row r="13" spans="2:12" ht="15" customHeight="1" x14ac:dyDescent="0.2">
      <c r="B13" s="13" t="s">
        <v>9</v>
      </c>
      <c r="C13" s="14"/>
      <c r="D13" s="15"/>
      <c r="E13" s="14"/>
      <c r="F13" s="15"/>
      <c r="G13" s="14"/>
      <c r="H13" s="15"/>
      <c r="I13" s="14"/>
      <c r="J13" s="15"/>
      <c r="K13" s="14"/>
      <c r="L13" s="16"/>
    </row>
    <row r="14" spans="2:12" ht="15" customHeight="1" x14ac:dyDescent="0.2">
      <c r="B14" s="13" t="s">
        <v>10</v>
      </c>
      <c r="C14" s="14"/>
      <c r="D14" s="15"/>
      <c r="E14" s="14"/>
      <c r="F14" s="15"/>
      <c r="G14" s="14"/>
      <c r="H14" s="15"/>
      <c r="I14" s="14"/>
      <c r="J14" s="15"/>
      <c r="K14" s="14"/>
      <c r="L14" s="16"/>
    </row>
    <row r="15" spans="2:12" ht="15" customHeight="1" x14ac:dyDescent="0.2">
      <c r="B15" s="17" t="s">
        <v>11</v>
      </c>
      <c r="C15" s="18">
        <f>SUBTOTAL(109,Jan[週 1])</f>
        <v>0</v>
      </c>
      <c r="D15" s="19">
        <f>SUBTOTAL(109,Jan[残業])</f>
        <v>0</v>
      </c>
      <c r="E15" s="18">
        <f>SUBTOTAL(109,Jan[週 2])</f>
        <v>0</v>
      </c>
      <c r="F15" s="19">
        <f>SUBTOTAL(109,Jan[[残業 ]])</f>
        <v>0</v>
      </c>
      <c r="G15" s="18">
        <f>SUBTOTAL(109,Jan[週 3])</f>
        <v>0</v>
      </c>
      <c r="H15" s="19">
        <f>SUBTOTAL(109,Jan[[残業  ]])</f>
        <v>0</v>
      </c>
      <c r="I15" s="18">
        <f>SUBTOTAL(109,Jan[週 4])</f>
        <v>0</v>
      </c>
      <c r="J15" s="19">
        <f>SUBTOTAL(109,Jan[[残業   ]])</f>
        <v>0</v>
      </c>
      <c r="K15" s="18">
        <f>SUBTOTAL(109,Jan[週 5])</f>
        <v>0</v>
      </c>
      <c r="L15" s="20">
        <f>SUBTOTAL(109,Jan[[残業    ]])</f>
        <v>0</v>
      </c>
    </row>
    <row r="16" spans="2:12" ht="15" customHeight="1" x14ac:dyDescent="0.2">
      <c r="B16" s="21" t="s">
        <v>12</v>
      </c>
      <c r="C16" s="22">
        <f>SUM(Jan[[#Totals],[週 1]],Jan[[#Totals],[週 2]],Jan[[#Totals],[週 3]],Jan[[#Totals],[週 4]],Jan[[#Totals],[週 5]])</f>
        <v>0</v>
      </c>
      <c r="D16" s="24" t="s">
        <v>39</v>
      </c>
      <c r="E16" s="24"/>
      <c r="F16" s="22">
        <f>SUM(Jan[[#Totals],[残業]],Jan[[#Totals],[残業 ]],Jan[[#Totals],[残業  ]],Jan[[#Totals],[残業   ]],Jan[[#Totals],[残業    ]])</f>
        <v>0</v>
      </c>
    </row>
    <row r="17" spans="2:12" ht="9" customHeight="1" x14ac:dyDescent="0.2"/>
    <row r="18" spans="2:12" ht="15" customHeight="1" x14ac:dyDescent="0.25">
      <c r="B18" s="10" t="s">
        <v>13</v>
      </c>
      <c r="C18" s="11" t="s">
        <v>35</v>
      </c>
      <c r="D18" s="11" t="s">
        <v>38</v>
      </c>
      <c r="E18" s="11" t="s">
        <v>51</v>
      </c>
      <c r="F18" s="11" t="s">
        <v>52</v>
      </c>
      <c r="G18" s="11" t="s">
        <v>55</v>
      </c>
      <c r="H18" s="11" t="s">
        <v>56</v>
      </c>
      <c r="I18" s="11" t="s">
        <v>58</v>
      </c>
      <c r="J18" s="11" t="s">
        <v>59</v>
      </c>
      <c r="K18" s="11" t="s">
        <v>61</v>
      </c>
      <c r="L18" s="12" t="s">
        <v>62</v>
      </c>
    </row>
    <row r="19" spans="2:12" ht="15" customHeight="1" x14ac:dyDescent="0.2">
      <c r="B19" s="13" t="s">
        <v>4</v>
      </c>
      <c r="C19" s="14"/>
      <c r="D19" s="15"/>
      <c r="E19" s="14"/>
      <c r="F19" s="15"/>
      <c r="G19" s="14"/>
      <c r="H19" s="15"/>
      <c r="I19" s="14"/>
      <c r="J19" s="15"/>
      <c r="K19" s="14"/>
      <c r="L19" s="16"/>
    </row>
    <row r="20" spans="2:12" ht="15" customHeight="1" x14ac:dyDescent="0.2">
      <c r="B20" s="13" t="s">
        <v>5</v>
      </c>
      <c r="C20" s="14"/>
      <c r="D20" s="15"/>
      <c r="E20" s="14"/>
      <c r="F20" s="15"/>
      <c r="G20" s="14"/>
      <c r="H20" s="15"/>
      <c r="I20" s="14"/>
      <c r="J20" s="15"/>
      <c r="K20" s="14"/>
      <c r="L20" s="16"/>
    </row>
    <row r="21" spans="2:12" ht="15" customHeight="1" x14ac:dyDescent="0.2">
      <c r="B21" s="13" t="s">
        <v>6</v>
      </c>
      <c r="C21" s="14"/>
      <c r="D21" s="15"/>
      <c r="E21" s="14"/>
      <c r="F21" s="15"/>
      <c r="G21" s="14"/>
      <c r="H21" s="15"/>
      <c r="I21" s="14"/>
      <c r="J21" s="15"/>
      <c r="K21" s="14"/>
      <c r="L21" s="16"/>
    </row>
    <row r="22" spans="2:12" ht="15" customHeight="1" x14ac:dyDescent="0.2">
      <c r="B22" s="13" t="s">
        <v>7</v>
      </c>
      <c r="C22" s="14"/>
      <c r="D22" s="15"/>
      <c r="E22" s="14"/>
      <c r="F22" s="15"/>
      <c r="G22" s="14"/>
      <c r="H22" s="15"/>
      <c r="I22" s="14"/>
      <c r="J22" s="15"/>
      <c r="K22" s="14"/>
      <c r="L22" s="16"/>
    </row>
    <row r="23" spans="2:12" ht="15" customHeight="1" x14ac:dyDescent="0.2">
      <c r="B23" s="13" t="s">
        <v>8</v>
      </c>
      <c r="C23" s="14"/>
      <c r="D23" s="15"/>
      <c r="E23" s="14"/>
      <c r="F23" s="15"/>
      <c r="G23" s="14"/>
      <c r="H23" s="15"/>
      <c r="I23" s="14"/>
      <c r="J23" s="15"/>
      <c r="K23" s="14"/>
      <c r="L23" s="16"/>
    </row>
    <row r="24" spans="2:12" ht="15" customHeight="1" x14ac:dyDescent="0.2">
      <c r="B24" s="13" t="s">
        <v>9</v>
      </c>
      <c r="C24" s="14"/>
      <c r="D24" s="15"/>
      <c r="E24" s="14"/>
      <c r="F24" s="15"/>
      <c r="G24" s="14"/>
      <c r="H24" s="15"/>
      <c r="I24" s="14"/>
      <c r="J24" s="15"/>
      <c r="K24" s="14"/>
      <c r="L24" s="16"/>
    </row>
    <row r="25" spans="2:12" ht="15" customHeight="1" x14ac:dyDescent="0.2">
      <c r="B25" s="13" t="s">
        <v>10</v>
      </c>
      <c r="C25" s="14"/>
      <c r="D25" s="15"/>
      <c r="E25" s="14"/>
      <c r="F25" s="15"/>
      <c r="G25" s="14"/>
      <c r="H25" s="15"/>
      <c r="I25" s="14"/>
      <c r="J25" s="15"/>
      <c r="K25" s="14"/>
      <c r="L25" s="16"/>
    </row>
    <row r="26" spans="2:12" ht="15" customHeight="1" x14ac:dyDescent="0.2">
      <c r="B26" s="17" t="s">
        <v>11</v>
      </c>
      <c r="C26" s="18">
        <f>SUBTOTAL(109,Feb[週 1])</f>
        <v>0</v>
      </c>
      <c r="D26" s="19">
        <f>SUBTOTAL(109,Feb[残業])</f>
        <v>0</v>
      </c>
      <c r="E26" s="18">
        <f>SUBTOTAL(109,Feb[週 2])</f>
        <v>0</v>
      </c>
      <c r="F26" s="19">
        <f>SUBTOTAL(109,Feb[[残業 ]])</f>
        <v>0</v>
      </c>
      <c r="G26" s="18">
        <f>SUBTOTAL(109,Feb[週 3])</f>
        <v>0</v>
      </c>
      <c r="H26" s="19">
        <f>SUBTOTAL(109,Feb[[残業  ]])</f>
        <v>0</v>
      </c>
      <c r="I26" s="18">
        <f>SUBTOTAL(109,Feb[週 4])</f>
        <v>0</v>
      </c>
      <c r="J26" s="19">
        <f>SUBTOTAL(109,Feb[[残業   ]])</f>
        <v>0</v>
      </c>
      <c r="K26" s="18">
        <f>SUBTOTAL(109,Feb[週 5])</f>
        <v>0</v>
      </c>
      <c r="L26" s="20">
        <f>SUBTOTAL(109,Feb[[残業    ]])</f>
        <v>0</v>
      </c>
    </row>
    <row r="27" spans="2:12" ht="15" customHeight="1" x14ac:dyDescent="0.2">
      <c r="B27" s="21" t="s">
        <v>14</v>
      </c>
      <c r="C27" s="22">
        <f>SUM(Feb[[#Totals],[週 1]],Feb[[#Totals],[週 2]],Feb[[#Totals],[週 3]],Feb[[#Totals],[週 4]],Feb[[#Totals],[週 5]])</f>
        <v>0</v>
      </c>
      <c r="D27" s="24" t="s">
        <v>40</v>
      </c>
      <c r="E27" s="24"/>
      <c r="F27" s="22">
        <f>SUM(Feb[[#Totals],[残業]],Feb[[#Totals],[残業 ]],Feb[[#Totals],[残業  ]],Feb[[#Totals],[残業   ]],Feb[[#Totals],[残業    ]])</f>
        <v>0</v>
      </c>
    </row>
    <row r="28" spans="2:12" ht="9" customHeight="1" x14ac:dyDescent="0.2"/>
    <row r="29" spans="2:12" ht="15" customHeight="1" x14ac:dyDescent="0.25">
      <c r="B29" s="10" t="s">
        <v>15</v>
      </c>
      <c r="C29" s="11" t="s">
        <v>35</v>
      </c>
      <c r="D29" s="11" t="s">
        <v>38</v>
      </c>
      <c r="E29" s="11" t="s">
        <v>51</v>
      </c>
      <c r="F29" s="11" t="s">
        <v>52</v>
      </c>
      <c r="G29" s="11" t="s">
        <v>55</v>
      </c>
      <c r="H29" s="11" t="s">
        <v>56</v>
      </c>
      <c r="I29" s="11" t="s">
        <v>58</v>
      </c>
      <c r="J29" s="11" t="s">
        <v>59</v>
      </c>
      <c r="K29" s="11" t="s">
        <v>61</v>
      </c>
      <c r="L29" s="12" t="s">
        <v>62</v>
      </c>
    </row>
    <row r="30" spans="2:12" ht="15" customHeight="1" x14ac:dyDescent="0.2">
      <c r="B30" s="13" t="s">
        <v>4</v>
      </c>
      <c r="C30" s="14"/>
      <c r="D30" s="15"/>
      <c r="E30" s="14"/>
      <c r="F30" s="15"/>
      <c r="G30" s="14"/>
      <c r="H30" s="15"/>
      <c r="I30" s="14"/>
      <c r="J30" s="15"/>
      <c r="K30" s="14"/>
      <c r="L30" s="16"/>
    </row>
    <row r="31" spans="2:12" ht="15" customHeight="1" x14ac:dyDescent="0.2">
      <c r="B31" s="13" t="s">
        <v>5</v>
      </c>
      <c r="C31" s="14"/>
      <c r="D31" s="15"/>
      <c r="E31" s="14"/>
      <c r="F31" s="15"/>
      <c r="G31" s="14"/>
      <c r="H31" s="15"/>
      <c r="I31" s="14"/>
      <c r="J31" s="15"/>
      <c r="K31" s="14"/>
      <c r="L31" s="16"/>
    </row>
    <row r="32" spans="2:12" ht="15" customHeight="1" x14ac:dyDescent="0.2">
      <c r="B32" s="13" t="s">
        <v>6</v>
      </c>
      <c r="C32" s="14"/>
      <c r="D32" s="15"/>
      <c r="E32" s="14"/>
      <c r="F32" s="15"/>
      <c r="G32" s="14"/>
      <c r="H32" s="15"/>
      <c r="I32" s="14"/>
      <c r="J32" s="15"/>
      <c r="K32" s="14"/>
      <c r="L32" s="16"/>
    </row>
    <row r="33" spans="2:12" ht="15" customHeight="1" x14ac:dyDescent="0.2">
      <c r="B33" s="13" t="s">
        <v>7</v>
      </c>
      <c r="C33" s="14"/>
      <c r="D33" s="15"/>
      <c r="E33" s="14"/>
      <c r="F33" s="15"/>
      <c r="G33" s="14"/>
      <c r="H33" s="15"/>
      <c r="I33" s="14"/>
      <c r="J33" s="15"/>
      <c r="K33" s="14"/>
      <c r="L33" s="16"/>
    </row>
    <row r="34" spans="2:12" ht="15" customHeight="1" x14ac:dyDescent="0.2">
      <c r="B34" s="13" t="s">
        <v>8</v>
      </c>
      <c r="C34" s="14"/>
      <c r="D34" s="15"/>
      <c r="E34" s="14"/>
      <c r="F34" s="15"/>
      <c r="G34" s="14"/>
      <c r="H34" s="15"/>
      <c r="I34" s="14"/>
      <c r="J34" s="15"/>
      <c r="K34" s="14"/>
      <c r="L34" s="16"/>
    </row>
    <row r="35" spans="2:12" ht="15" customHeight="1" x14ac:dyDescent="0.2">
      <c r="B35" s="13" t="s">
        <v>9</v>
      </c>
      <c r="C35" s="14"/>
      <c r="D35" s="15"/>
      <c r="E35" s="14"/>
      <c r="F35" s="15"/>
      <c r="G35" s="14"/>
      <c r="H35" s="15"/>
      <c r="I35" s="14"/>
      <c r="J35" s="15"/>
      <c r="K35" s="14"/>
      <c r="L35" s="16"/>
    </row>
    <row r="36" spans="2:12" ht="15" customHeight="1" x14ac:dyDescent="0.2">
      <c r="B36" s="13" t="s">
        <v>10</v>
      </c>
      <c r="C36" s="14"/>
      <c r="D36" s="15"/>
      <c r="E36" s="14"/>
      <c r="F36" s="15"/>
      <c r="G36" s="14"/>
      <c r="H36" s="15"/>
      <c r="I36" s="14"/>
      <c r="J36" s="15"/>
      <c r="K36" s="14"/>
      <c r="L36" s="16"/>
    </row>
    <row r="37" spans="2:12" ht="15" customHeight="1" x14ac:dyDescent="0.2">
      <c r="B37" s="17" t="s">
        <v>11</v>
      </c>
      <c r="C37" s="18">
        <f>SUBTOTAL(109,Mar[週 1])</f>
        <v>0</v>
      </c>
      <c r="D37" s="19">
        <f>SUBTOTAL(109,Mar[残業])</f>
        <v>0</v>
      </c>
      <c r="E37" s="18">
        <f>SUBTOTAL(109,Mar[週 2])</f>
        <v>0</v>
      </c>
      <c r="F37" s="19">
        <f>SUBTOTAL(109,Mar[[残業 ]])</f>
        <v>0</v>
      </c>
      <c r="G37" s="18">
        <f>SUBTOTAL(109,Mar[週 3])</f>
        <v>0</v>
      </c>
      <c r="H37" s="19">
        <f>SUBTOTAL(109,Mar[[残業  ]])</f>
        <v>0</v>
      </c>
      <c r="I37" s="18">
        <f>SUBTOTAL(109,Mar[週 4])</f>
        <v>0</v>
      </c>
      <c r="J37" s="19">
        <f>SUBTOTAL(109,Mar[[残業   ]])</f>
        <v>0</v>
      </c>
      <c r="K37" s="18">
        <f>SUBTOTAL(109,Mar[週 5])</f>
        <v>0</v>
      </c>
      <c r="L37" s="20">
        <f>SUBTOTAL(109,Mar[[残業    ]])</f>
        <v>0</v>
      </c>
    </row>
    <row r="38" spans="2:12" ht="15" customHeight="1" x14ac:dyDescent="0.2">
      <c r="B38" s="21" t="s">
        <v>16</v>
      </c>
      <c r="C38" s="22">
        <f>SUM(Mar[[#Totals],[週 1]],Mar[[#Totals],[週 2]],Mar[[#Totals],[週 3]],Mar[[#Totals],[週 4]],Mar[[#Totals],[週 5]])</f>
        <v>0</v>
      </c>
      <c r="D38" s="24" t="s">
        <v>41</v>
      </c>
      <c r="E38" s="24"/>
      <c r="F38" s="22">
        <f>SUM(Mar[[#Totals],[残業]],Mar[[#Totals],[残業 ]],Mar[[#Totals],[残業  ]],Mar[[#Totals],[残業   ]],Mar[[#Totals],[残業    ]])</f>
        <v>0</v>
      </c>
    </row>
    <row r="39" spans="2:12" ht="9" customHeight="1" x14ac:dyDescent="0.2"/>
    <row r="40" spans="2:12" s="23" customFormat="1" ht="24.95" customHeight="1" x14ac:dyDescent="0.25">
      <c r="B40" s="28" t="s">
        <v>64</v>
      </c>
      <c r="C40" s="28"/>
      <c r="D40" s="28"/>
      <c r="E40" s="28"/>
      <c r="F40" s="28"/>
      <c r="G40" s="28"/>
      <c r="H40" s="28"/>
      <c r="I40" s="28"/>
      <c r="J40" s="28"/>
      <c r="K40" s="28"/>
      <c r="L40" s="28"/>
    </row>
    <row r="41" spans="2:12" ht="15" customHeight="1" x14ac:dyDescent="0.25">
      <c r="B41" s="10" t="s">
        <v>17</v>
      </c>
      <c r="C41" s="11" t="s">
        <v>35</v>
      </c>
      <c r="D41" s="11" t="s">
        <v>38</v>
      </c>
      <c r="E41" s="11" t="s">
        <v>51</v>
      </c>
      <c r="F41" s="11" t="s">
        <v>52</v>
      </c>
      <c r="G41" s="11" t="s">
        <v>55</v>
      </c>
      <c r="H41" s="11" t="s">
        <v>56</v>
      </c>
      <c r="I41" s="11" t="s">
        <v>58</v>
      </c>
      <c r="J41" s="11" t="s">
        <v>59</v>
      </c>
      <c r="K41" s="11" t="s">
        <v>61</v>
      </c>
      <c r="L41" s="12" t="s">
        <v>62</v>
      </c>
    </row>
    <row r="42" spans="2:12" ht="15" customHeight="1" x14ac:dyDescent="0.2">
      <c r="B42" s="13" t="s">
        <v>4</v>
      </c>
      <c r="C42" s="14"/>
      <c r="D42" s="15"/>
      <c r="E42" s="14"/>
      <c r="F42" s="15"/>
      <c r="G42" s="14"/>
      <c r="H42" s="15"/>
      <c r="I42" s="14"/>
      <c r="J42" s="15"/>
      <c r="K42" s="14"/>
      <c r="L42" s="16"/>
    </row>
    <row r="43" spans="2:12" ht="15" customHeight="1" x14ac:dyDescent="0.2">
      <c r="B43" s="13" t="s">
        <v>5</v>
      </c>
      <c r="C43" s="14"/>
      <c r="D43" s="15"/>
      <c r="E43" s="14"/>
      <c r="F43" s="15"/>
      <c r="G43" s="14"/>
      <c r="H43" s="15"/>
      <c r="I43" s="14"/>
      <c r="J43" s="15"/>
      <c r="K43" s="14"/>
      <c r="L43" s="16"/>
    </row>
    <row r="44" spans="2:12" ht="15" customHeight="1" x14ac:dyDescent="0.2">
      <c r="B44" s="13" t="s">
        <v>6</v>
      </c>
      <c r="C44" s="14"/>
      <c r="D44" s="15"/>
      <c r="E44" s="14"/>
      <c r="F44" s="15"/>
      <c r="G44" s="14"/>
      <c r="H44" s="15"/>
      <c r="I44" s="14"/>
      <c r="J44" s="15"/>
      <c r="K44" s="14"/>
      <c r="L44" s="16"/>
    </row>
    <row r="45" spans="2:12" ht="15" customHeight="1" x14ac:dyDescent="0.2">
      <c r="B45" s="13" t="s">
        <v>7</v>
      </c>
      <c r="C45" s="14"/>
      <c r="D45" s="15"/>
      <c r="E45" s="14"/>
      <c r="F45" s="15"/>
      <c r="G45" s="14"/>
      <c r="H45" s="15"/>
      <c r="I45" s="14"/>
      <c r="J45" s="15"/>
      <c r="K45" s="14"/>
      <c r="L45" s="16"/>
    </row>
    <row r="46" spans="2:12" ht="15" customHeight="1" x14ac:dyDescent="0.2">
      <c r="B46" s="13" t="s">
        <v>8</v>
      </c>
      <c r="C46" s="14"/>
      <c r="D46" s="15"/>
      <c r="E46" s="14"/>
      <c r="F46" s="15"/>
      <c r="G46" s="14"/>
      <c r="H46" s="15"/>
      <c r="I46" s="14"/>
      <c r="J46" s="15"/>
      <c r="K46" s="14"/>
      <c r="L46" s="16"/>
    </row>
    <row r="47" spans="2:12" ht="15" customHeight="1" x14ac:dyDescent="0.2">
      <c r="B47" s="13" t="s">
        <v>9</v>
      </c>
      <c r="C47" s="14"/>
      <c r="D47" s="15"/>
      <c r="E47" s="14"/>
      <c r="F47" s="15"/>
      <c r="G47" s="14"/>
      <c r="H47" s="15"/>
      <c r="I47" s="14"/>
      <c r="J47" s="15"/>
      <c r="K47" s="14"/>
      <c r="L47" s="16"/>
    </row>
    <row r="48" spans="2:12" ht="15" customHeight="1" x14ac:dyDescent="0.2">
      <c r="B48" s="13" t="s">
        <v>10</v>
      </c>
      <c r="C48" s="14"/>
      <c r="D48" s="15"/>
      <c r="E48" s="14"/>
      <c r="F48" s="15"/>
      <c r="G48" s="14"/>
      <c r="H48" s="15"/>
      <c r="I48" s="14"/>
      <c r="J48" s="15"/>
      <c r="K48" s="14"/>
      <c r="L48" s="16"/>
    </row>
    <row r="49" spans="2:12" ht="15" customHeight="1" x14ac:dyDescent="0.2">
      <c r="B49" s="17" t="s">
        <v>11</v>
      </c>
      <c r="C49" s="18">
        <f>SUBTOTAL(109,Apr[週 1])</f>
        <v>0</v>
      </c>
      <c r="D49" s="19">
        <f>SUBTOTAL(109,Apr[残業])</f>
        <v>0</v>
      </c>
      <c r="E49" s="18">
        <f>SUBTOTAL(109,Apr[週 2])</f>
        <v>0</v>
      </c>
      <c r="F49" s="19">
        <f>SUBTOTAL(109,Apr[[残業 ]])</f>
        <v>0</v>
      </c>
      <c r="G49" s="18">
        <f>SUBTOTAL(109,Apr[週 3])</f>
        <v>0</v>
      </c>
      <c r="H49" s="19">
        <f>SUBTOTAL(109,Apr[[残業  ]])</f>
        <v>0</v>
      </c>
      <c r="I49" s="18">
        <f>SUBTOTAL(109,Apr[週 4])</f>
        <v>0</v>
      </c>
      <c r="J49" s="19">
        <f>SUBTOTAL(109,Apr[[残業   ]])</f>
        <v>0</v>
      </c>
      <c r="K49" s="18">
        <f>SUBTOTAL(109,Apr[週 5])</f>
        <v>0</v>
      </c>
      <c r="L49" s="20">
        <f>SUBTOTAL(109,Apr[[残業    ]])</f>
        <v>0</v>
      </c>
    </row>
    <row r="50" spans="2:12" ht="15" customHeight="1" x14ac:dyDescent="0.2">
      <c r="B50" s="21" t="s">
        <v>18</v>
      </c>
      <c r="C50" s="22">
        <f>SUM(Apr[[#Totals],[週 1]],Apr[[#Totals],[週 2]],Apr[[#Totals],[週 3]],Apr[[#Totals],[週 4]],Apr[[#Totals],[週 5]])</f>
        <v>0</v>
      </c>
      <c r="D50" s="24" t="s">
        <v>42</v>
      </c>
      <c r="E50" s="24"/>
      <c r="F50" s="22">
        <f>SUM(Apr[[#Totals],[残業]],Apr[[#Totals],[残業 ]],Apr[[#Totals],[残業  ]],Apr[[#Totals],[残業   ]],Apr[[#Totals],[残業    ]])</f>
        <v>0</v>
      </c>
    </row>
    <row r="51" spans="2:12" ht="9" customHeight="1" x14ac:dyDescent="0.2"/>
    <row r="52" spans="2:12" ht="15" customHeight="1" x14ac:dyDescent="0.25">
      <c r="B52" s="10" t="s">
        <v>19</v>
      </c>
      <c r="C52" s="11" t="s">
        <v>35</v>
      </c>
      <c r="D52" s="11" t="s">
        <v>38</v>
      </c>
      <c r="E52" s="11" t="s">
        <v>51</v>
      </c>
      <c r="F52" s="11" t="s">
        <v>52</v>
      </c>
      <c r="G52" s="11" t="s">
        <v>55</v>
      </c>
      <c r="H52" s="11" t="s">
        <v>56</v>
      </c>
      <c r="I52" s="11" t="s">
        <v>58</v>
      </c>
      <c r="J52" s="11" t="s">
        <v>59</v>
      </c>
      <c r="K52" s="11" t="s">
        <v>61</v>
      </c>
      <c r="L52" s="12" t="s">
        <v>62</v>
      </c>
    </row>
    <row r="53" spans="2:12" ht="15" customHeight="1" x14ac:dyDescent="0.2">
      <c r="B53" s="13" t="s">
        <v>4</v>
      </c>
      <c r="C53" s="14"/>
      <c r="D53" s="15"/>
      <c r="E53" s="14"/>
      <c r="F53" s="15"/>
      <c r="G53" s="14"/>
      <c r="H53" s="15"/>
      <c r="I53" s="14"/>
      <c r="J53" s="15"/>
      <c r="K53" s="14"/>
      <c r="L53" s="16"/>
    </row>
    <row r="54" spans="2:12" ht="15" customHeight="1" x14ac:dyDescent="0.2">
      <c r="B54" s="13" t="s">
        <v>5</v>
      </c>
      <c r="C54" s="14"/>
      <c r="D54" s="15"/>
      <c r="E54" s="14"/>
      <c r="F54" s="15"/>
      <c r="G54" s="14"/>
      <c r="H54" s="15"/>
      <c r="I54" s="14"/>
      <c r="J54" s="15"/>
      <c r="K54" s="14"/>
      <c r="L54" s="16"/>
    </row>
    <row r="55" spans="2:12" ht="15" customHeight="1" x14ac:dyDescent="0.2">
      <c r="B55" s="13" t="s">
        <v>6</v>
      </c>
      <c r="C55" s="14"/>
      <c r="D55" s="15"/>
      <c r="E55" s="14"/>
      <c r="F55" s="15"/>
      <c r="G55" s="14"/>
      <c r="H55" s="15"/>
      <c r="I55" s="14"/>
      <c r="J55" s="15"/>
      <c r="K55" s="14"/>
      <c r="L55" s="16"/>
    </row>
    <row r="56" spans="2:12" ht="15" customHeight="1" x14ac:dyDescent="0.2">
      <c r="B56" s="13" t="s">
        <v>7</v>
      </c>
      <c r="C56" s="14"/>
      <c r="D56" s="15"/>
      <c r="E56" s="14"/>
      <c r="F56" s="15"/>
      <c r="G56" s="14"/>
      <c r="H56" s="15"/>
      <c r="I56" s="14"/>
      <c r="J56" s="15"/>
      <c r="K56" s="14"/>
      <c r="L56" s="16"/>
    </row>
    <row r="57" spans="2:12" ht="15" customHeight="1" x14ac:dyDescent="0.2">
      <c r="B57" s="13" t="s">
        <v>8</v>
      </c>
      <c r="C57" s="14"/>
      <c r="D57" s="15"/>
      <c r="E57" s="14"/>
      <c r="F57" s="15"/>
      <c r="G57" s="14"/>
      <c r="H57" s="15"/>
      <c r="I57" s="14"/>
      <c r="J57" s="15"/>
      <c r="K57" s="14"/>
      <c r="L57" s="16"/>
    </row>
    <row r="58" spans="2:12" ht="15" customHeight="1" x14ac:dyDescent="0.2">
      <c r="B58" s="13" t="s">
        <v>9</v>
      </c>
      <c r="C58" s="14"/>
      <c r="D58" s="15"/>
      <c r="E58" s="14"/>
      <c r="F58" s="15"/>
      <c r="G58" s="14"/>
      <c r="H58" s="15"/>
      <c r="I58" s="14"/>
      <c r="J58" s="15"/>
      <c r="K58" s="14"/>
      <c r="L58" s="16"/>
    </row>
    <row r="59" spans="2:12" ht="15" customHeight="1" x14ac:dyDescent="0.2">
      <c r="B59" s="13" t="s">
        <v>10</v>
      </c>
      <c r="C59" s="14"/>
      <c r="D59" s="15"/>
      <c r="E59" s="14"/>
      <c r="F59" s="15"/>
      <c r="G59" s="14"/>
      <c r="H59" s="15"/>
      <c r="I59" s="14"/>
      <c r="J59" s="15"/>
      <c r="K59" s="14"/>
      <c r="L59" s="16"/>
    </row>
    <row r="60" spans="2:12" ht="15" customHeight="1" x14ac:dyDescent="0.2">
      <c r="B60" s="17" t="s">
        <v>11</v>
      </c>
      <c r="C60" s="18">
        <f>SUBTOTAL(109,May[週 1])</f>
        <v>0</v>
      </c>
      <c r="D60" s="19">
        <f>SUBTOTAL(109,May[残業])</f>
        <v>0</v>
      </c>
      <c r="E60" s="18">
        <f>SUBTOTAL(109,May[週 2])</f>
        <v>0</v>
      </c>
      <c r="F60" s="19">
        <f>SUBTOTAL(109,May[[残業 ]])</f>
        <v>0</v>
      </c>
      <c r="G60" s="18">
        <f>SUBTOTAL(109,May[週 3])</f>
        <v>0</v>
      </c>
      <c r="H60" s="19">
        <f>SUBTOTAL(109,May[[残業  ]])</f>
        <v>0</v>
      </c>
      <c r="I60" s="18">
        <f>SUBTOTAL(109,May[週 4])</f>
        <v>0</v>
      </c>
      <c r="J60" s="19">
        <f>SUBTOTAL(109,May[[残業   ]])</f>
        <v>0</v>
      </c>
      <c r="K60" s="18">
        <f>SUBTOTAL(109,May[週 5])</f>
        <v>0</v>
      </c>
      <c r="L60" s="20">
        <f>SUBTOTAL(109,May[[残業    ]])</f>
        <v>0</v>
      </c>
    </row>
    <row r="61" spans="2:12" ht="15" customHeight="1" x14ac:dyDescent="0.2">
      <c r="B61" s="21" t="s">
        <v>20</v>
      </c>
      <c r="C61" s="22">
        <f>SUM(May[[#Totals],[週 1]],May[[#Totals],[週 2]],May[[#Totals],[週 3]],May[[#Totals],[週 4]],May[[#Totals],[週 5]])</f>
        <v>0</v>
      </c>
      <c r="D61" s="24" t="s">
        <v>43</v>
      </c>
      <c r="E61" s="24"/>
      <c r="F61" s="22">
        <f>SUM(May[[#Totals],[残業]],May[[#Totals],[残業 ]],May[[#Totals],[残業  ]],May[[#Totals],[残業   ]],May[[#Totals],[残業    ]])</f>
        <v>0</v>
      </c>
    </row>
    <row r="62" spans="2:12" ht="9" customHeight="1" x14ac:dyDescent="0.2"/>
    <row r="63" spans="2:12" ht="15" customHeight="1" x14ac:dyDescent="0.25">
      <c r="B63" s="10" t="s">
        <v>21</v>
      </c>
      <c r="C63" s="11" t="s">
        <v>35</v>
      </c>
      <c r="D63" s="11" t="s">
        <v>38</v>
      </c>
      <c r="E63" s="11" t="s">
        <v>51</v>
      </c>
      <c r="F63" s="11" t="s">
        <v>52</v>
      </c>
      <c r="G63" s="11" t="s">
        <v>55</v>
      </c>
      <c r="H63" s="11" t="s">
        <v>56</v>
      </c>
      <c r="I63" s="11" t="s">
        <v>58</v>
      </c>
      <c r="J63" s="11" t="s">
        <v>59</v>
      </c>
      <c r="K63" s="11" t="s">
        <v>61</v>
      </c>
      <c r="L63" s="12" t="s">
        <v>62</v>
      </c>
    </row>
    <row r="64" spans="2:12" ht="15" customHeight="1" x14ac:dyDescent="0.2">
      <c r="B64" s="13" t="s">
        <v>4</v>
      </c>
      <c r="C64" s="14"/>
      <c r="D64" s="15"/>
      <c r="E64" s="14"/>
      <c r="F64" s="15"/>
      <c r="G64" s="14"/>
      <c r="H64" s="15"/>
      <c r="I64" s="14"/>
      <c r="J64" s="15"/>
      <c r="K64" s="14"/>
      <c r="L64" s="16"/>
    </row>
    <row r="65" spans="2:12" ht="15" customHeight="1" x14ac:dyDescent="0.2">
      <c r="B65" s="13" t="s">
        <v>5</v>
      </c>
      <c r="C65" s="14"/>
      <c r="D65" s="15"/>
      <c r="E65" s="14"/>
      <c r="F65" s="15"/>
      <c r="G65" s="14"/>
      <c r="H65" s="15"/>
      <c r="I65" s="14"/>
      <c r="J65" s="15"/>
      <c r="K65" s="14"/>
      <c r="L65" s="16"/>
    </row>
    <row r="66" spans="2:12" ht="15" customHeight="1" x14ac:dyDescent="0.2">
      <c r="B66" s="13" t="s">
        <v>6</v>
      </c>
      <c r="C66" s="14"/>
      <c r="D66" s="15"/>
      <c r="E66" s="14"/>
      <c r="F66" s="15"/>
      <c r="G66" s="14"/>
      <c r="H66" s="15"/>
      <c r="I66" s="14"/>
      <c r="J66" s="15"/>
      <c r="K66" s="14"/>
      <c r="L66" s="16"/>
    </row>
    <row r="67" spans="2:12" ht="15" customHeight="1" x14ac:dyDescent="0.2">
      <c r="B67" s="13" t="s">
        <v>7</v>
      </c>
      <c r="C67" s="14"/>
      <c r="D67" s="15"/>
      <c r="E67" s="14"/>
      <c r="F67" s="15"/>
      <c r="G67" s="14"/>
      <c r="H67" s="15"/>
      <c r="I67" s="14"/>
      <c r="J67" s="15"/>
      <c r="K67" s="14"/>
      <c r="L67" s="16"/>
    </row>
    <row r="68" spans="2:12" ht="15" customHeight="1" x14ac:dyDescent="0.2">
      <c r="B68" s="13" t="s">
        <v>8</v>
      </c>
      <c r="C68" s="14"/>
      <c r="D68" s="15"/>
      <c r="E68" s="14"/>
      <c r="F68" s="15"/>
      <c r="G68" s="14"/>
      <c r="H68" s="15"/>
      <c r="I68" s="14"/>
      <c r="J68" s="15"/>
      <c r="K68" s="14"/>
      <c r="L68" s="16"/>
    </row>
    <row r="69" spans="2:12" ht="15" customHeight="1" x14ac:dyDescent="0.2">
      <c r="B69" s="13" t="s">
        <v>9</v>
      </c>
      <c r="C69" s="14"/>
      <c r="D69" s="15"/>
      <c r="E69" s="14"/>
      <c r="F69" s="15"/>
      <c r="G69" s="14"/>
      <c r="H69" s="15"/>
      <c r="I69" s="14"/>
      <c r="J69" s="15"/>
      <c r="K69" s="14"/>
      <c r="L69" s="16"/>
    </row>
    <row r="70" spans="2:12" ht="15" customHeight="1" x14ac:dyDescent="0.2">
      <c r="B70" s="13" t="s">
        <v>10</v>
      </c>
      <c r="C70" s="14"/>
      <c r="D70" s="15"/>
      <c r="E70" s="14"/>
      <c r="F70" s="15"/>
      <c r="G70" s="14"/>
      <c r="H70" s="15"/>
      <c r="I70" s="14"/>
      <c r="J70" s="15"/>
      <c r="K70" s="14"/>
      <c r="L70" s="16"/>
    </row>
    <row r="71" spans="2:12" ht="15" customHeight="1" x14ac:dyDescent="0.2">
      <c r="B71" s="17" t="s">
        <v>11</v>
      </c>
      <c r="C71" s="18">
        <f>SUBTOTAL(109,Jun[週 1])</f>
        <v>0</v>
      </c>
      <c r="D71" s="19">
        <f>SUBTOTAL(109,Jun[残業])</f>
        <v>0</v>
      </c>
      <c r="E71" s="18">
        <f>SUBTOTAL(109,Jun[週 2])</f>
        <v>0</v>
      </c>
      <c r="F71" s="19">
        <f>SUBTOTAL(109,Jun[[残業 ]])</f>
        <v>0</v>
      </c>
      <c r="G71" s="18">
        <f>SUBTOTAL(109,Jun[週 3])</f>
        <v>0</v>
      </c>
      <c r="H71" s="19">
        <f>SUBTOTAL(109,Jun[[残業  ]])</f>
        <v>0</v>
      </c>
      <c r="I71" s="18">
        <f>SUBTOTAL(109,Jun[週 4])</f>
        <v>0</v>
      </c>
      <c r="J71" s="19">
        <f>SUBTOTAL(109,Jun[[残業   ]])</f>
        <v>0</v>
      </c>
      <c r="K71" s="18">
        <f>SUBTOTAL(109,Jun[週 5])</f>
        <v>0</v>
      </c>
      <c r="L71" s="20">
        <f>SUBTOTAL(109,Jun[[残業    ]])</f>
        <v>0</v>
      </c>
    </row>
    <row r="72" spans="2:12" ht="15" customHeight="1" x14ac:dyDescent="0.2">
      <c r="B72" s="21" t="s">
        <v>22</v>
      </c>
      <c r="C72" s="22">
        <f>SUM(Jun[[#Totals],[週 1]],Jun[[#Totals],[週 2]],Jun[[#Totals],[週 3]],Jun[[#Totals],[週 4]],Jun[[#Totals],[週 5]])</f>
        <v>0</v>
      </c>
      <c r="D72" s="24" t="s">
        <v>44</v>
      </c>
      <c r="E72" s="24"/>
      <c r="F72" s="22">
        <f>SUM(Jun[[#Totals],[残業]],Jun[[#Totals],[残業 ]],Jun[[#Totals],[残業  ]],Jun[[#Totals],[残業   ]],Jun[[#Totals],[残業    ]])</f>
        <v>0</v>
      </c>
    </row>
    <row r="73" spans="2:12" ht="9" customHeight="1" x14ac:dyDescent="0.2">
      <c r="B73" s="8"/>
      <c r="C73" s="8"/>
    </row>
    <row r="74" spans="2:12" s="9" customFormat="1" ht="24.95" customHeight="1" x14ac:dyDescent="0.25">
      <c r="B74" s="28" t="s">
        <v>65</v>
      </c>
      <c r="C74" s="29"/>
      <c r="D74" s="29"/>
      <c r="E74" s="29"/>
      <c r="F74" s="29"/>
      <c r="G74" s="29"/>
      <c r="H74" s="29"/>
      <c r="I74" s="29"/>
      <c r="J74" s="29"/>
      <c r="K74" s="29"/>
      <c r="L74" s="29"/>
    </row>
    <row r="75" spans="2:12" ht="15" customHeight="1" x14ac:dyDescent="0.25">
      <c r="B75" s="10" t="s">
        <v>23</v>
      </c>
      <c r="C75" s="11" t="s">
        <v>35</v>
      </c>
      <c r="D75" s="11" t="s">
        <v>38</v>
      </c>
      <c r="E75" s="11" t="s">
        <v>51</v>
      </c>
      <c r="F75" s="11" t="s">
        <v>52</v>
      </c>
      <c r="G75" s="11" t="s">
        <v>55</v>
      </c>
      <c r="H75" s="11" t="s">
        <v>56</v>
      </c>
      <c r="I75" s="11" t="s">
        <v>58</v>
      </c>
      <c r="J75" s="11" t="s">
        <v>59</v>
      </c>
      <c r="K75" s="11" t="s">
        <v>61</v>
      </c>
      <c r="L75" s="12" t="s">
        <v>62</v>
      </c>
    </row>
    <row r="76" spans="2:12" ht="15" customHeight="1" x14ac:dyDescent="0.2">
      <c r="B76" s="13" t="s">
        <v>4</v>
      </c>
      <c r="C76" s="14"/>
      <c r="D76" s="15"/>
      <c r="E76" s="14"/>
      <c r="F76" s="15"/>
      <c r="G76" s="14"/>
      <c r="H76" s="15"/>
      <c r="I76" s="14"/>
      <c r="J76" s="15"/>
      <c r="K76" s="14"/>
      <c r="L76" s="16"/>
    </row>
    <row r="77" spans="2:12" ht="15" customHeight="1" x14ac:dyDescent="0.2">
      <c r="B77" s="13" t="s">
        <v>5</v>
      </c>
      <c r="C77" s="14"/>
      <c r="D77" s="15"/>
      <c r="E77" s="14"/>
      <c r="F77" s="15"/>
      <c r="G77" s="14"/>
      <c r="H77" s="15"/>
      <c r="I77" s="14"/>
      <c r="J77" s="15"/>
      <c r="K77" s="14"/>
      <c r="L77" s="16"/>
    </row>
    <row r="78" spans="2:12" ht="15" customHeight="1" x14ac:dyDescent="0.2">
      <c r="B78" s="13" t="s">
        <v>6</v>
      </c>
      <c r="C78" s="14"/>
      <c r="D78" s="15"/>
      <c r="E78" s="14"/>
      <c r="F78" s="15"/>
      <c r="G78" s="14"/>
      <c r="H78" s="15"/>
      <c r="I78" s="14"/>
      <c r="J78" s="15"/>
      <c r="K78" s="14"/>
      <c r="L78" s="16"/>
    </row>
    <row r="79" spans="2:12" ht="15" customHeight="1" x14ac:dyDescent="0.2">
      <c r="B79" s="13" t="s">
        <v>7</v>
      </c>
      <c r="C79" s="14"/>
      <c r="D79" s="15"/>
      <c r="E79" s="14"/>
      <c r="F79" s="15"/>
      <c r="G79" s="14"/>
      <c r="H79" s="15"/>
      <c r="I79" s="14"/>
      <c r="J79" s="15"/>
      <c r="K79" s="14"/>
      <c r="L79" s="16"/>
    </row>
    <row r="80" spans="2:12" ht="15" customHeight="1" x14ac:dyDescent="0.2">
      <c r="B80" s="13" t="s">
        <v>8</v>
      </c>
      <c r="C80" s="14"/>
      <c r="D80" s="15"/>
      <c r="E80" s="14"/>
      <c r="F80" s="15"/>
      <c r="G80" s="14"/>
      <c r="H80" s="15"/>
      <c r="I80" s="14"/>
      <c r="J80" s="15"/>
      <c r="K80" s="14"/>
      <c r="L80" s="16"/>
    </row>
    <row r="81" spans="2:12" ht="15" customHeight="1" x14ac:dyDescent="0.2">
      <c r="B81" s="13" t="s">
        <v>9</v>
      </c>
      <c r="C81" s="14"/>
      <c r="D81" s="15"/>
      <c r="E81" s="14"/>
      <c r="F81" s="15"/>
      <c r="G81" s="14"/>
      <c r="H81" s="15"/>
      <c r="I81" s="14"/>
      <c r="J81" s="15"/>
      <c r="K81" s="14"/>
      <c r="L81" s="16"/>
    </row>
    <row r="82" spans="2:12" ht="15" customHeight="1" x14ac:dyDescent="0.2">
      <c r="B82" s="13" t="s">
        <v>10</v>
      </c>
      <c r="C82" s="14"/>
      <c r="D82" s="15"/>
      <c r="E82" s="14"/>
      <c r="F82" s="15"/>
      <c r="G82" s="14"/>
      <c r="H82" s="15"/>
      <c r="I82" s="14"/>
      <c r="J82" s="15"/>
      <c r="K82" s="14"/>
      <c r="L82" s="16"/>
    </row>
    <row r="83" spans="2:12" ht="15" customHeight="1" x14ac:dyDescent="0.2">
      <c r="B83" s="17" t="s">
        <v>11</v>
      </c>
      <c r="C83" s="18">
        <f>SUBTOTAL(109,Jul[週 1])</f>
        <v>0</v>
      </c>
      <c r="D83" s="19">
        <f>SUBTOTAL(109,Jul[残業])</f>
        <v>0</v>
      </c>
      <c r="E83" s="18">
        <f>SUBTOTAL(109,Jul[週 2])</f>
        <v>0</v>
      </c>
      <c r="F83" s="19">
        <f>SUBTOTAL(109,Jul[[残業 ]])</f>
        <v>0</v>
      </c>
      <c r="G83" s="18">
        <f>SUBTOTAL(109,Jul[週 3])</f>
        <v>0</v>
      </c>
      <c r="H83" s="19">
        <f>SUBTOTAL(109,Jul[[残業  ]])</f>
        <v>0</v>
      </c>
      <c r="I83" s="18">
        <f>SUBTOTAL(109,Jul[週 4])</f>
        <v>0</v>
      </c>
      <c r="J83" s="19">
        <f>SUBTOTAL(109,Jul[[残業   ]])</f>
        <v>0</v>
      </c>
      <c r="K83" s="18">
        <f>SUBTOTAL(109,Jul[週 5])</f>
        <v>0</v>
      </c>
      <c r="L83" s="20">
        <f>SUBTOTAL(109,Jul[[残業    ]])</f>
        <v>0</v>
      </c>
    </row>
    <row r="84" spans="2:12" ht="15" customHeight="1" x14ac:dyDescent="0.2">
      <c r="B84" s="21" t="s">
        <v>24</v>
      </c>
      <c r="C84" s="22">
        <f>SUM(Jul[[#Totals],[週 1]],Jul[[#Totals],[週 2]],Jul[[#Totals],[週 3]],Jul[[#Totals],[週 4]],Jul[[#Totals],[週 5]])</f>
        <v>0</v>
      </c>
      <c r="D84" s="24" t="s">
        <v>45</v>
      </c>
      <c r="E84" s="24"/>
      <c r="F84" s="22">
        <f>SUM(Jul[[#Totals],[残業]],Jul[[#Totals],[残業 ]],Jul[[#Totals],[残業  ]],Jul[[#Totals],[残業   ]],Jul[[#Totals],[残業    ]])</f>
        <v>0</v>
      </c>
    </row>
    <row r="85" spans="2:12" ht="9" customHeight="1" x14ac:dyDescent="0.2"/>
    <row r="86" spans="2:12" ht="15" customHeight="1" x14ac:dyDescent="0.25">
      <c r="B86" s="10" t="s">
        <v>25</v>
      </c>
      <c r="C86" s="11" t="s">
        <v>35</v>
      </c>
      <c r="D86" s="11" t="s">
        <v>38</v>
      </c>
      <c r="E86" s="11" t="s">
        <v>51</v>
      </c>
      <c r="F86" s="11" t="s">
        <v>52</v>
      </c>
      <c r="G86" s="11" t="s">
        <v>55</v>
      </c>
      <c r="H86" s="11" t="s">
        <v>56</v>
      </c>
      <c r="I86" s="11" t="s">
        <v>58</v>
      </c>
      <c r="J86" s="11" t="s">
        <v>59</v>
      </c>
      <c r="K86" s="11" t="s">
        <v>61</v>
      </c>
      <c r="L86" s="12" t="s">
        <v>62</v>
      </c>
    </row>
    <row r="87" spans="2:12" ht="15" customHeight="1" x14ac:dyDescent="0.2">
      <c r="B87" s="13" t="s">
        <v>4</v>
      </c>
      <c r="C87" s="14"/>
      <c r="D87" s="15"/>
      <c r="E87" s="14"/>
      <c r="F87" s="15"/>
      <c r="G87" s="14"/>
      <c r="H87" s="15"/>
      <c r="I87" s="14"/>
      <c r="J87" s="15"/>
      <c r="K87" s="14"/>
      <c r="L87" s="16"/>
    </row>
    <row r="88" spans="2:12" ht="15" customHeight="1" x14ac:dyDescent="0.2">
      <c r="B88" s="13" t="s">
        <v>5</v>
      </c>
      <c r="C88" s="14"/>
      <c r="D88" s="15"/>
      <c r="E88" s="14"/>
      <c r="F88" s="15"/>
      <c r="G88" s="14"/>
      <c r="H88" s="15"/>
      <c r="I88" s="14"/>
      <c r="J88" s="15"/>
      <c r="K88" s="14"/>
      <c r="L88" s="16"/>
    </row>
    <row r="89" spans="2:12" ht="15" customHeight="1" x14ac:dyDescent="0.2">
      <c r="B89" s="13" t="s">
        <v>6</v>
      </c>
      <c r="C89" s="14"/>
      <c r="D89" s="15"/>
      <c r="E89" s="14"/>
      <c r="F89" s="15"/>
      <c r="G89" s="14"/>
      <c r="H89" s="15"/>
      <c r="I89" s="14"/>
      <c r="J89" s="15"/>
      <c r="K89" s="14"/>
      <c r="L89" s="16"/>
    </row>
    <row r="90" spans="2:12" ht="15" customHeight="1" x14ac:dyDescent="0.2">
      <c r="B90" s="13" t="s">
        <v>7</v>
      </c>
      <c r="C90" s="14"/>
      <c r="D90" s="15"/>
      <c r="E90" s="14"/>
      <c r="F90" s="15"/>
      <c r="G90" s="14"/>
      <c r="H90" s="15"/>
      <c r="I90" s="14"/>
      <c r="J90" s="15"/>
      <c r="K90" s="14"/>
      <c r="L90" s="16"/>
    </row>
    <row r="91" spans="2:12" ht="15" customHeight="1" x14ac:dyDescent="0.2">
      <c r="B91" s="13" t="s">
        <v>8</v>
      </c>
      <c r="C91" s="14"/>
      <c r="D91" s="15"/>
      <c r="E91" s="14"/>
      <c r="F91" s="15"/>
      <c r="G91" s="14"/>
      <c r="H91" s="15"/>
      <c r="I91" s="14"/>
      <c r="J91" s="15"/>
      <c r="K91" s="14"/>
      <c r="L91" s="16"/>
    </row>
    <row r="92" spans="2:12" ht="15" customHeight="1" x14ac:dyDescent="0.2">
      <c r="B92" s="13" t="s">
        <v>9</v>
      </c>
      <c r="C92" s="14"/>
      <c r="D92" s="15"/>
      <c r="E92" s="14"/>
      <c r="F92" s="15"/>
      <c r="G92" s="14"/>
      <c r="H92" s="15"/>
      <c r="I92" s="14"/>
      <c r="J92" s="15"/>
      <c r="K92" s="14"/>
      <c r="L92" s="16"/>
    </row>
    <row r="93" spans="2:12" ht="15" customHeight="1" x14ac:dyDescent="0.2">
      <c r="B93" s="13" t="s">
        <v>10</v>
      </c>
      <c r="C93" s="14"/>
      <c r="D93" s="15"/>
      <c r="E93" s="14"/>
      <c r="F93" s="15"/>
      <c r="G93" s="14"/>
      <c r="H93" s="15"/>
      <c r="I93" s="14"/>
      <c r="J93" s="15"/>
      <c r="K93" s="14"/>
      <c r="L93" s="16"/>
    </row>
    <row r="94" spans="2:12" ht="15" customHeight="1" x14ac:dyDescent="0.2">
      <c r="B94" s="17" t="s">
        <v>11</v>
      </c>
      <c r="C94" s="18">
        <f>SUBTOTAL(109,Aug[週 1])</f>
        <v>0</v>
      </c>
      <c r="D94" s="19">
        <f>SUBTOTAL(109,Aug[残業])</f>
        <v>0</v>
      </c>
      <c r="E94" s="18">
        <f>SUBTOTAL(109,Aug[週 2])</f>
        <v>0</v>
      </c>
      <c r="F94" s="19">
        <f>SUBTOTAL(109,Aug[[残業 ]])</f>
        <v>0</v>
      </c>
      <c r="G94" s="18">
        <f>SUBTOTAL(109,Aug[週 3])</f>
        <v>0</v>
      </c>
      <c r="H94" s="19">
        <f>SUBTOTAL(109,Aug[[残業  ]])</f>
        <v>0</v>
      </c>
      <c r="I94" s="18">
        <f>SUBTOTAL(109,Aug[週 4])</f>
        <v>0</v>
      </c>
      <c r="J94" s="19">
        <f>SUBTOTAL(109,Aug[[残業   ]])</f>
        <v>0</v>
      </c>
      <c r="K94" s="18">
        <f>SUBTOTAL(109,Aug[週 5])</f>
        <v>0</v>
      </c>
      <c r="L94" s="20">
        <f>SUBTOTAL(109,Aug[[残業    ]])</f>
        <v>0</v>
      </c>
    </row>
    <row r="95" spans="2:12" ht="15" customHeight="1" x14ac:dyDescent="0.2">
      <c r="B95" s="21" t="s">
        <v>26</v>
      </c>
      <c r="C95" s="22">
        <f>SUM(Aug[[#Totals],[週 1]],Aug[[#Totals],[週 2]],Aug[[#Totals],[週 3]],Aug[[#Totals],[週 4]],Aug[[#Totals],[週 5]])</f>
        <v>0</v>
      </c>
      <c r="D95" s="24" t="s">
        <v>46</v>
      </c>
      <c r="E95" s="24"/>
      <c r="F95" s="22">
        <f>SUM(Aug[[#Totals],[残業]],Aug[[#Totals],[残業 ]],Aug[[#Totals],[残業  ]],Aug[[#Totals],[残業   ]],Aug[[#Totals],[残業    ]])</f>
        <v>0</v>
      </c>
    </row>
    <row r="96" spans="2:12" ht="9" customHeight="1" x14ac:dyDescent="0.2"/>
    <row r="97" spans="2:12" ht="15" customHeight="1" x14ac:dyDescent="0.25">
      <c r="B97" s="10" t="s">
        <v>27</v>
      </c>
      <c r="C97" s="11" t="s">
        <v>35</v>
      </c>
      <c r="D97" s="11" t="s">
        <v>38</v>
      </c>
      <c r="E97" s="11" t="s">
        <v>51</v>
      </c>
      <c r="F97" s="11" t="s">
        <v>52</v>
      </c>
      <c r="G97" s="11" t="s">
        <v>55</v>
      </c>
      <c r="H97" s="11" t="s">
        <v>56</v>
      </c>
      <c r="I97" s="11" t="s">
        <v>58</v>
      </c>
      <c r="J97" s="11" t="s">
        <v>59</v>
      </c>
      <c r="K97" s="11" t="s">
        <v>61</v>
      </c>
      <c r="L97" s="12" t="s">
        <v>62</v>
      </c>
    </row>
    <row r="98" spans="2:12" ht="15" customHeight="1" x14ac:dyDescent="0.2">
      <c r="B98" s="13" t="s">
        <v>4</v>
      </c>
      <c r="C98" s="14"/>
      <c r="D98" s="15"/>
      <c r="E98" s="14"/>
      <c r="F98" s="15"/>
      <c r="G98" s="14"/>
      <c r="H98" s="15"/>
      <c r="I98" s="14"/>
      <c r="J98" s="15"/>
      <c r="K98" s="14"/>
      <c r="L98" s="16"/>
    </row>
    <row r="99" spans="2:12" ht="15" customHeight="1" x14ac:dyDescent="0.2">
      <c r="B99" s="13" t="s">
        <v>5</v>
      </c>
      <c r="C99" s="14"/>
      <c r="D99" s="15"/>
      <c r="E99" s="14"/>
      <c r="F99" s="15"/>
      <c r="G99" s="14"/>
      <c r="H99" s="15"/>
      <c r="I99" s="14"/>
      <c r="J99" s="15"/>
      <c r="K99" s="14"/>
      <c r="L99" s="16"/>
    </row>
    <row r="100" spans="2:12" ht="15" customHeight="1" x14ac:dyDescent="0.2">
      <c r="B100" s="13" t="s">
        <v>6</v>
      </c>
      <c r="C100" s="14"/>
      <c r="D100" s="15"/>
      <c r="E100" s="14"/>
      <c r="F100" s="15"/>
      <c r="G100" s="14"/>
      <c r="H100" s="15"/>
      <c r="I100" s="14"/>
      <c r="J100" s="15"/>
      <c r="K100" s="14"/>
      <c r="L100" s="16"/>
    </row>
    <row r="101" spans="2:12" ht="15" customHeight="1" x14ac:dyDescent="0.2">
      <c r="B101" s="13" t="s">
        <v>7</v>
      </c>
      <c r="C101" s="14"/>
      <c r="D101" s="15"/>
      <c r="E101" s="14"/>
      <c r="F101" s="15"/>
      <c r="G101" s="14"/>
      <c r="H101" s="15"/>
      <c r="I101" s="14"/>
      <c r="J101" s="15"/>
      <c r="K101" s="14"/>
      <c r="L101" s="16"/>
    </row>
    <row r="102" spans="2:12" ht="15" customHeight="1" x14ac:dyDescent="0.2">
      <c r="B102" s="13" t="s">
        <v>8</v>
      </c>
      <c r="C102" s="14"/>
      <c r="D102" s="15"/>
      <c r="E102" s="14"/>
      <c r="F102" s="15"/>
      <c r="G102" s="14"/>
      <c r="H102" s="15"/>
      <c r="I102" s="14"/>
      <c r="J102" s="15"/>
      <c r="K102" s="14"/>
      <c r="L102" s="16"/>
    </row>
    <row r="103" spans="2:12" ht="15" customHeight="1" x14ac:dyDescent="0.2">
      <c r="B103" s="13" t="s">
        <v>9</v>
      </c>
      <c r="C103" s="14"/>
      <c r="D103" s="15"/>
      <c r="E103" s="14"/>
      <c r="F103" s="15"/>
      <c r="G103" s="14"/>
      <c r="H103" s="15"/>
      <c r="I103" s="14"/>
      <c r="J103" s="15"/>
      <c r="K103" s="14"/>
      <c r="L103" s="16"/>
    </row>
    <row r="104" spans="2:12" ht="15" customHeight="1" x14ac:dyDescent="0.2">
      <c r="B104" s="13" t="s">
        <v>10</v>
      </c>
      <c r="C104" s="14"/>
      <c r="D104" s="15"/>
      <c r="E104" s="14"/>
      <c r="F104" s="15"/>
      <c r="G104" s="14"/>
      <c r="H104" s="15"/>
      <c r="I104" s="14"/>
      <c r="J104" s="15"/>
      <c r="K104" s="14"/>
      <c r="L104" s="16"/>
    </row>
    <row r="105" spans="2:12" ht="15" customHeight="1" x14ac:dyDescent="0.2">
      <c r="B105" s="17" t="s">
        <v>11</v>
      </c>
      <c r="C105" s="18">
        <f>SUBTOTAL(109,Sep[週 1])</f>
        <v>0</v>
      </c>
      <c r="D105" s="19">
        <f>SUBTOTAL(109,Sep[残業])</f>
        <v>0</v>
      </c>
      <c r="E105" s="18">
        <f>SUBTOTAL(109,Sep[週 2])</f>
        <v>0</v>
      </c>
      <c r="F105" s="19">
        <f>SUBTOTAL(109,Sep[[残業 ]])</f>
        <v>0</v>
      </c>
      <c r="G105" s="18">
        <f>SUBTOTAL(109,Sep[週 3])</f>
        <v>0</v>
      </c>
      <c r="H105" s="19">
        <f>SUBTOTAL(109,Sep[[残業  ]])</f>
        <v>0</v>
      </c>
      <c r="I105" s="18">
        <f>SUBTOTAL(109,Sep[週 4])</f>
        <v>0</v>
      </c>
      <c r="J105" s="19">
        <f>SUBTOTAL(109,Sep[[残業   ]])</f>
        <v>0</v>
      </c>
      <c r="K105" s="18">
        <f>SUBTOTAL(109,Sep[週 5])</f>
        <v>0</v>
      </c>
      <c r="L105" s="20">
        <f>SUBTOTAL(109,Sep[[残業    ]])</f>
        <v>0</v>
      </c>
    </row>
    <row r="106" spans="2:12" ht="15" customHeight="1" x14ac:dyDescent="0.2">
      <c r="B106" s="21" t="s">
        <v>28</v>
      </c>
      <c r="C106" s="22">
        <f>SUM(Sep[[#Totals],[週 1]],Sep[[#Totals],[週 2]],Sep[[#Totals],[週 3]],Sep[[#Totals],[週 4]],Sep[[#Totals],[週 5]])</f>
        <v>0</v>
      </c>
      <c r="D106" s="24" t="s">
        <v>47</v>
      </c>
      <c r="E106" s="24"/>
      <c r="F106" s="22">
        <f>SUM(Sep[[#Totals],[残業]],Sep[[#Totals],[残業 ]],Sep[[#Totals],[残業  ]],Sep[[#Totals],[残業   ]],Sep[[#Totals],[残業    ]])</f>
        <v>0</v>
      </c>
    </row>
    <row r="107" spans="2:12" ht="9" customHeight="1" x14ac:dyDescent="0.2">
      <c r="B107" s="23"/>
    </row>
    <row r="108" spans="2:12" s="23" customFormat="1" ht="24.95" customHeight="1" x14ac:dyDescent="0.25">
      <c r="B108" s="28" t="s">
        <v>66</v>
      </c>
      <c r="C108" s="28"/>
      <c r="D108" s="28"/>
      <c r="E108" s="28"/>
      <c r="F108" s="28"/>
      <c r="G108" s="28"/>
      <c r="H108" s="28"/>
      <c r="I108" s="28"/>
      <c r="J108" s="28"/>
      <c r="K108" s="28"/>
      <c r="L108" s="28"/>
    </row>
    <row r="109" spans="2:12" ht="15" customHeight="1" x14ac:dyDescent="0.25">
      <c r="B109" s="10" t="s">
        <v>29</v>
      </c>
      <c r="C109" s="11" t="s">
        <v>35</v>
      </c>
      <c r="D109" s="11" t="s">
        <v>38</v>
      </c>
      <c r="E109" s="11" t="s">
        <v>51</v>
      </c>
      <c r="F109" s="11" t="s">
        <v>52</v>
      </c>
      <c r="G109" s="11" t="s">
        <v>55</v>
      </c>
      <c r="H109" s="11" t="s">
        <v>56</v>
      </c>
      <c r="I109" s="11" t="s">
        <v>58</v>
      </c>
      <c r="J109" s="11" t="s">
        <v>59</v>
      </c>
      <c r="K109" s="11" t="s">
        <v>61</v>
      </c>
      <c r="L109" s="12" t="s">
        <v>62</v>
      </c>
    </row>
    <row r="110" spans="2:12" ht="15" customHeight="1" x14ac:dyDescent="0.2">
      <c r="B110" s="13" t="s">
        <v>4</v>
      </c>
      <c r="C110" s="14"/>
      <c r="D110" s="15"/>
      <c r="E110" s="14"/>
      <c r="F110" s="15"/>
      <c r="G110" s="14"/>
      <c r="H110" s="15"/>
      <c r="I110" s="14"/>
      <c r="J110" s="15"/>
      <c r="K110" s="14"/>
      <c r="L110" s="16"/>
    </row>
    <row r="111" spans="2:12" ht="15" customHeight="1" x14ac:dyDescent="0.2">
      <c r="B111" s="13" t="s">
        <v>5</v>
      </c>
      <c r="C111" s="14"/>
      <c r="D111" s="15"/>
      <c r="E111" s="14"/>
      <c r="F111" s="15"/>
      <c r="G111" s="14"/>
      <c r="H111" s="15"/>
      <c r="I111" s="14"/>
      <c r="J111" s="15"/>
      <c r="K111" s="14"/>
      <c r="L111" s="16"/>
    </row>
    <row r="112" spans="2:12" ht="15" customHeight="1" x14ac:dyDescent="0.2">
      <c r="B112" s="13" t="s">
        <v>6</v>
      </c>
      <c r="C112" s="14"/>
      <c r="D112" s="15"/>
      <c r="E112" s="14"/>
      <c r="F112" s="15"/>
      <c r="G112" s="14"/>
      <c r="H112" s="15"/>
      <c r="I112" s="14"/>
      <c r="J112" s="15"/>
      <c r="K112" s="14"/>
      <c r="L112" s="16"/>
    </row>
    <row r="113" spans="2:12" ht="15" customHeight="1" x14ac:dyDescent="0.2">
      <c r="B113" s="13" t="s">
        <v>7</v>
      </c>
      <c r="C113" s="14"/>
      <c r="D113" s="15"/>
      <c r="E113" s="14"/>
      <c r="F113" s="15"/>
      <c r="G113" s="14"/>
      <c r="H113" s="15"/>
      <c r="I113" s="14"/>
      <c r="J113" s="15"/>
      <c r="K113" s="14"/>
      <c r="L113" s="16"/>
    </row>
    <row r="114" spans="2:12" ht="15" customHeight="1" x14ac:dyDescent="0.2">
      <c r="B114" s="13" t="s">
        <v>8</v>
      </c>
      <c r="C114" s="14"/>
      <c r="D114" s="15"/>
      <c r="E114" s="14"/>
      <c r="F114" s="15"/>
      <c r="G114" s="14"/>
      <c r="H114" s="15"/>
      <c r="I114" s="14"/>
      <c r="J114" s="15"/>
      <c r="K114" s="14"/>
      <c r="L114" s="16"/>
    </row>
    <row r="115" spans="2:12" ht="15" customHeight="1" x14ac:dyDescent="0.2">
      <c r="B115" s="13" t="s">
        <v>9</v>
      </c>
      <c r="C115" s="14"/>
      <c r="D115" s="15"/>
      <c r="E115" s="14"/>
      <c r="F115" s="15"/>
      <c r="G115" s="14"/>
      <c r="H115" s="15"/>
      <c r="I115" s="14"/>
      <c r="J115" s="15"/>
      <c r="K115" s="14"/>
      <c r="L115" s="16"/>
    </row>
    <row r="116" spans="2:12" ht="15" customHeight="1" x14ac:dyDescent="0.2">
      <c r="B116" s="13" t="s">
        <v>10</v>
      </c>
      <c r="C116" s="14"/>
      <c r="D116" s="15"/>
      <c r="E116" s="14"/>
      <c r="F116" s="15"/>
      <c r="G116" s="14"/>
      <c r="H116" s="15"/>
      <c r="I116" s="14"/>
      <c r="J116" s="15"/>
      <c r="K116" s="14"/>
      <c r="L116" s="16"/>
    </row>
    <row r="117" spans="2:12" ht="15" customHeight="1" x14ac:dyDescent="0.2">
      <c r="B117" s="17" t="s">
        <v>11</v>
      </c>
      <c r="C117" s="18">
        <f>SUBTOTAL(109,Oct[週 1])</f>
        <v>0</v>
      </c>
      <c r="D117" s="19">
        <f>SUBTOTAL(109,Oct[残業])</f>
        <v>0</v>
      </c>
      <c r="E117" s="18">
        <f>SUBTOTAL(109,Oct[週 2])</f>
        <v>0</v>
      </c>
      <c r="F117" s="19">
        <f>SUBTOTAL(109,Oct[[残業 ]])</f>
        <v>0</v>
      </c>
      <c r="G117" s="18">
        <f>SUBTOTAL(109,Oct[週 3])</f>
        <v>0</v>
      </c>
      <c r="H117" s="19">
        <f>SUBTOTAL(109,Oct[[残業  ]])</f>
        <v>0</v>
      </c>
      <c r="I117" s="18">
        <f>SUBTOTAL(109,Oct[週 4])</f>
        <v>0</v>
      </c>
      <c r="J117" s="19">
        <f>SUBTOTAL(109,Oct[[残業   ]])</f>
        <v>0</v>
      </c>
      <c r="K117" s="18">
        <f>SUBTOTAL(109,Oct[週 5])</f>
        <v>0</v>
      </c>
      <c r="L117" s="20">
        <f>SUBTOTAL(109,Oct[[残業    ]])</f>
        <v>0</v>
      </c>
    </row>
    <row r="118" spans="2:12" ht="15" customHeight="1" x14ac:dyDescent="0.2">
      <c r="B118" s="21" t="s">
        <v>30</v>
      </c>
      <c r="C118" s="22">
        <f>SUM(Oct[[#Totals],[週 1]],Oct[[#Totals],[週 2]],Oct[[#Totals],[週 3]],Oct[[#Totals],[週 4]],Oct[[#Totals],[週 5]])</f>
        <v>0</v>
      </c>
      <c r="D118" s="24" t="s">
        <v>48</v>
      </c>
      <c r="E118" s="24"/>
      <c r="F118" s="22">
        <f>SUM(Oct[[#Totals],[残業]],Oct[[#Totals],[残業 ]],Oct[[#Totals],[残業  ]],Oct[[#Totals],[残業   ]],Oct[[#Totals],[残業    ]])</f>
        <v>0</v>
      </c>
    </row>
    <row r="119" spans="2:12" ht="9" customHeight="1" x14ac:dyDescent="0.2"/>
    <row r="120" spans="2:12" ht="15" customHeight="1" x14ac:dyDescent="0.25">
      <c r="B120" s="10" t="s">
        <v>31</v>
      </c>
      <c r="C120" s="11" t="s">
        <v>35</v>
      </c>
      <c r="D120" s="11" t="s">
        <v>38</v>
      </c>
      <c r="E120" s="11" t="s">
        <v>51</v>
      </c>
      <c r="F120" s="11" t="s">
        <v>52</v>
      </c>
      <c r="G120" s="11" t="s">
        <v>55</v>
      </c>
      <c r="H120" s="11" t="s">
        <v>56</v>
      </c>
      <c r="I120" s="11" t="s">
        <v>58</v>
      </c>
      <c r="J120" s="11" t="s">
        <v>59</v>
      </c>
      <c r="K120" s="11" t="s">
        <v>61</v>
      </c>
      <c r="L120" s="12" t="s">
        <v>62</v>
      </c>
    </row>
    <row r="121" spans="2:12" ht="15" customHeight="1" x14ac:dyDescent="0.2">
      <c r="B121" s="13" t="s">
        <v>4</v>
      </c>
      <c r="C121" s="14"/>
      <c r="D121" s="15"/>
      <c r="E121" s="14"/>
      <c r="F121" s="15"/>
      <c r="G121" s="14"/>
      <c r="H121" s="15"/>
      <c r="I121" s="14"/>
      <c r="J121" s="15"/>
      <c r="K121" s="14"/>
      <c r="L121" s="16"/>
    </row>
    <row r="122" spans="2:12" ht="15" customHeight="1" x14ac:dyDescent="0.2">
      <c r="B122" s="13" t="s">
        <v>5</v>
      </c>
      <c r="C122" s="14"/>
      <c r="D122" s="15"/>
      <c r="E122" s="14"/>
      <c r="F122" s="15"/>
      <c r="G122" s="14"/>
      <c r="H122" s="15"/>
      <c r="I122" s="14"/>
      <c r="J122" s="15"/>
      <c r="K122" s="14"/>
      <c r="L122" s="16"/>
    </row>
    <row r="123" spans="2:12" ht="15" customHeight="1" x14ac:dyDescent="0.2">
      <c r="B123" s="13" t="s">
        <v>6</v>
      </c>
      <c r="C123" s="14"/>
      <c r="D123" s="15"/>
      <c r="E123" s="14"/>
      <c r="F123" s="15"/>
      <c r="G123" s="14"/>
      <c r="H123" s="15"/>
      <c r="I123" s="14"/>
      <c r="J123" s="15"/>
      <c r="K123" s="14"/>
      <c r="L123" s="16"/>
    </row>
    <row r="124" spans="2:12" ht="15" customHeight="1" x14ac:dyDescent="0.2">
      <c r="B124" s="13" t="s">
        <v>7</v>
      </c>
      <c r="C124" s="14"/>
      <c r="D124" s="15"/>
      <c r="E124" s="14"/>
      <c r="F124" s="15"/>
      <c r="G124" s="14"/>
      <c r="H124" s="15"/>
      <c r="I124" s="14"/>
      <c r="J124" s="15"/>
      <c r="K124" s="14"/>
      <c r="L124" s="16"/>
    </row>
    <row r="125" spans="2:12" ht="15" customHeight="1" x14ac:dyDescent="0.2">
      <c r="B125" s="13" t="s">
        <v>8</v>
      </c>
      <c r="C125" s="14"/>
      <c r="D125" s="15"/>
      <c r="E125" s="14"/>
      <c r="F125" s="15"/>
      <c r="G125" s="14"/>
      <c r="H125" s="15"/>
      <c r="I125" s="14"/>
      <c r="J125" s="15"/>
      <c r="K125" s="14"/>
      <c r="L125" s="16"/>
    </row>
    <row r="126" spans="2:12" ht="15" customHeight="1" x14ac:dyDescent="0.2">
      <c r="B126" s="13" t="s">
        <v>9</v>
      </c>
      <c r="C126" s="14"/>
      <c r="D126" s="15"/>
      <c r="E126" s="14"/>
      <c r="F126" s="15"/>
      <c r="G126" s="14"/>
      <c r="H126" s="15"/>
      <c r="I126" s="14"/>
      <c r="J126" s="15"/>
      <c r="K126" s="14"/>
      <c r="L126" s="16"/>
    </row>
    <row r="127" spans="2:12" ht="15" customHeight="1" x14ac:dyDescent="0.2">
      <c r="B127" s="13" t="s">
        <v>10</v>
      </c>
      <c r="C127" s="14"/>
      <c r="D127" s="15"/>
      <c r="E127" s="14"/>
      <c r="F127" s="15"/>
      <c r="G127" s="14"/>
      <c r="H127" s="15"/>
      <c r="I127" s="14"/>
      <c r="J127" s="15"/>
      <c r="K127" s="14"/>
      <c r="L127" s="16"/>
    </row>
    <row r="128" spans="2:12" ht="15" customHeight="1" x14ac:dyDescent="0.2">
      <c r="B128" s="17" t="s">
        <v>11</v>
      </c>
      <c r="C128" s="18">
        <f>SUBTOTAL(109,Nov[週 1])</f>
        <v>0</v>
      </c>
      <c r="D128" s="19">
        <f>SUBTOTAL(109,Nov[残業])</f>
        <v>0</v>
      </c>
      <c r="E128" s="18">
        <f>SUBTOTAL(109,Nov[週 2])</f>
        <v>0</v>
      </c>
      <c r="F128" s="19">
        <f>SUBTOTAL(109,Nov[[残業 ]])</f>
        <v>0</v>
      </c>
      <c r="G128" s="18">
        <f>SUBTOTAL(109,Nov[週 3])</f>
        <v>0</v>
      </c>
      <c r="H128" s="19">
        <f>SUBTOTAL(109,Nov[[残業  ]])</f>
        <v>0</v>
      </c>
      <c r="I128" s="18">
        <f>SUBTOTAL(109,Nov[週 4])</f>
        <v>0</v>
      </c>
      <c r="J128" s="19">
        <f>SUBTOTAL(109,Nov[[残業   ]])</f>
        <v>0</v>
      </c>
      <c r="K128" s="18">
        <f>SUBTOTAL(109,Nov[週 5])</f>
        <v>0</v>
      </c>
      <c r="L128" s="20">
        <f>SUBTOTAL(109,Nov[[残業    ]])</f>
        <v>0</v>
      </c>
    </row>
    <row r="129" spans="2:12" ht="15" customHeight="1" x14ac:dyDescent="0.2">
      <c r="B129" s="21" t="s">
        <v>32</v>
      </c>
      <c r="C129" s="22">
        <f>SUM(Nov[[#Totals],[週 1]],Nov[[#Totals],[週 2]],Nov[[#Totals],[週 3]],Nov[[#Totals],[週 4]],Nov[[#Totals],[週 5]])</f>
        <v>0</v>
      </c>
      <c r="D129" s="24" t="s">
        <v>49</v>
      </c>
      <c r="E129" s="24"/>
      <c r="F129" s="22">
        <f>SUM(Nov[[#Totals],[残業]],Nov[[#Totals],[残業 ]],Nov[[#Totals],[残業  ]],Nov[[#Totals],[残業   ]],Nov[[#Totals],[残業    ]])</f>
        <v>0</v>
      </c>
    </row>
    <row r="130" spans="2:12" ht="9" customHeight="1" x14ac:dyDescent="0.2"/>
    <row r="131" spans="2:12" ht="15" customHeight="1" x14ac:dyDescent="0.25">
      <c r="B131" s="10" t="s">
        <v>33</v>
      </c>
      <c r="C131" s="11" t="s">
        <v>35</v>
      </c>
      <c r="D131" s="11" t="s">
        <v>38</v>
      </c>
      <c r="E131" s="11" t="s">
        <v>51</v>
      </c>
      <c r="F131" s="11" t="s">
        <v>52</v>
      </c>
      <c r="G131" s="11" t="s">
        <v>55</v>
      </c>
      <c r="H131" s="11" t="s">
        <v>56</v>
      </c>
      <c r="I131" s="11" t="s">
        <v>58</v>
      </c>
      <c r="J131" s="11" t="s">
        <v>59</v>
      </c>
      <c r="K131" s="11" t="s">
        <v>61</v>
      </c>
      <c r="L131" s="12" t="s">
        <v>62</v>
      </c>
    </row>
    <row r="132" spans="2:12" ht="15" customHeight="1" x14ac:dyDescent="0.2">
      <c r="B132" s="13" t="s">
        <v>4</v>
      </c>
      <c r="C132" s="14"/>
      <c r="D132" s="15"/>
      <c r="E132" s="14"/>
      <c r="F132" s="15"/>
      <c r="G132" s="14"/>
      <c r="H132" s="15"/>
      <c r="I132" s="14"/>
      <c r="J132" s="15"/>
      <c r="K132" s="14"/>
      <c r="L132" s="16"/>
    </row>
    <row r="133" spans="2:12" ht="15" customHeight="1" x14ac:dyDescent="0.2">
      <c r="B133" s="13" t="s">
        <v>5</v>
      </c>
      <c r="C133" s="14"/>
      <c r="D133" s="15"/>
      <c r="E133" s="14"/>
      <c r="F133" s="15"/>
      <c r="G133" s="14"/>
      <c r="H133" s="15"/>
      <c r="I133" s="14"/>
      <c r="J133" s="15"/>
      <c r="K133" s="14"/>
      <c r="L133" s="16"/>
    </row>
    <row r="134" spans="2:12" ht="15" customHeight="1" x14ac:dyDescent="0.2">
      <c r="B134" s="13" t="s">
        <v>6</v>
      </c>
      <c r="C134" s="14"/>
      <c r="D134" s="15"/>
      <c r="E134" s="14"/>
      <c r="F134" s="15"/>
      <c r="G134" s="14"/>
      <c r="H134" s="15"/>
      <c r="I134" s="14"/>
      <c r="J134" s="15"/>
      <c r="K134" s="14"/>
      <c r="L134" s="16"/>
    </row>
    <row r="135" spans="2:12" ht="15" customHeight="1" x14ac:dyDescent="0.2">
      <c r="B135" s="13" t="s">
        <v>7</v>
      </c>
      <c r="C135" s="14"/>
      <c r="D135" s="15"/>
      <c r="E135" s="14"/>
      <c r="F135" s="15"/>
      <c r="G135" s="14"/>
      <c r="H135" s="15"/>
      <c r="I135" s="14"/>
      <c r="J135" s="15"/>
      <c r="K135" s="14"/>
      <c r="L135" s="16"/>
    </row>
    <row r="136" spans="2:12" ht="15" customHeight="1" x14ac:dyDescent="0.2">
      <c r="B136" s="13" t="s">
        <v>8</v>
      </c>
      <c r="C136" s="14"/>
      <c r="D136" s="15"/>
      <c r="E136" s="14"/>
      <c r="F136" s="15"/>
      <c r="G136" s="14"/>
      <c r="H136" s="15"/>
      <c r="I136" s="14"/>
      <c r="J136" s="15"/>
      <c r="K136" s="14"/>
      <c r="L136" s="16"/>
    </row>
    <row r="137" spans="2:12" ht="15" customHeight="1" x14ac:dyDescent="0.2">
      <c r="B137" s="13" t="s">
        <v>9</v>
      </c>
      <c r="C137" s="14"/>
      <c r="D137" s="15"/>
      <c r="E137" s="14"/>
      <c r="F137" s="15"/>
      <c r="G137" s="14"/>
      <c r="H137" s="15"/>
      <c r="I137" s="14"/>
      <c r="J137" s="15"/>
      <c r="K137" s="14"/>
      <c r="L137" s="16"/>
    </row>
    <row r="138" spans="2:12" ht="15" customHeight="1" x14ac:dyDescent="0.2">
      <c r="B138" s="13" t="s">
        <v>10</v>
      </c>
      <c r="C138" s="14"/>
      <c r="D138" s="15"/>
      <c r="E138" s="14"/>
      <c r="F138" s="15"/>
      <c r="G138" s="14"/>
      <c r="H138" s="15"/>
      <c r="I138" s="14"/>
      <c r="J138" s="15"/>
      <c r="K138" s="14"/>
      <c r="L138" s="16"/>
    </row>
    <row r="139" spans="2:12" ht="15" customHeight="1" x14ac:dyDescent="0.2">
      <c r="B139" s="17" t="s">
        <v>11</v>
      </c>
      <c r="C139" s="18">
        <f>SUBTOTAL(109,Dec[週 1])</f>
        <v>0</v>
      </c>
      <c r="D139" s="19">
        <f>SUBTOTAL(109,Dec[残業])</f>
        <v>0</v>
      </c>
      <c r="E139" s="18">
        <f>SUBTOTAL(109,Dec[週 2])</f>
        <v>0</v>
      </c>
      <c r="F139" s="19">
        <f>SUBTOTAL(109,Dec[[残業 ]])</f>
        <v>0</v>
      </c>
      <c r="G139" s="18">
        <f>SUBTOTAL(109,Dec[週 3])</f>
        <v>0</v>
      </c>
      <c r="H139" s="19">
        <f>SUBTOTAL(109,Dec[[残業  ]])</f>
        <v>0</v>
      </c>
      <c r="I139" s="18">
        <f>SUBTOTAL(109,Dec[週 4])</f>
        <v>0</v>
      </c>
      <c r="J139" s="19">
        <f>SUBTOTAL(109,Dec[[残業   ]])</f>
        <v>0</v>
      </c>
      <c r="K139" s="18">
        <f>SUBTOTAL(109,Dec[週 5])</f>
        <v>0</v>
      </c>
      <c r="L139" s="20">
        <f>SUBTOTAL(109,Dec[[残業    ]])</f>
        <v>0</v>
      </c>
    </row>
    <row r="140" spans="2:12" ht="15" customHeight="1" x14ac:dyDescent="0.2">
      <c r="B140" s="21" t="s">
        <v>34</v>
      </c>
      <c r="C140" s="22">
        <f>SUM(Dec[[#Totals],[週 1]],Dec[[#Totals],[週 2]],Dec[[#Totals],[週 3]],Dec[[#Totals],[週 4]],Dec[[#Totals],[週 5]])</f>
        <v>0</v>
      </c>
      <c r="D140" s="24" t="s">
        <v>50</v>
      </c>
      <c r="E140" s="24"/>
      <c r="F140" s="22">
        <f>SUM(Dec[[#Totals],[残業]],Dec[[#Totals],[残業 ]],Dec[[#Totals],[残業  ]],Dec[[#Totals],[残業   ]],Dec[[#Totals],[残業    ]])</f>
        <v>0</v>
      </c>
    </row>
  </sheetData>
  <mergeCells count="19">
    <mergeCell ref="D140:E140"/>
    <mergeCell ref="B1:L2"/>
    <mergeCell ref="D129:E129"/>
    <mergeCell ref="B6:L6"/>
    <mergeCell ref="D16:E16"/>
    <mergeCell ref="D27:E27"/>
    <mergeCell ref="B108:L108"/>
    <mergeCell ref="B74:L74"/>
    <mergeCell ref="D38:E38"/>
    <mergeCell ref="D61:E61"/>
    <mergeCell ref="B40:L40"/>
    <mergeCell ref="D50:E50"/>
    <mergeCell ref="D72:E72"/>
    <mergeCell ref="D95:E95"/>
    <mergeCell ref="D84:E84"/>
    <mergeCell ref="G3:H3"/>
    <mergeCell ref="I3:J3"/>
    <mergeCell ref="D118:E118"/>
    <mergeCell ref="D106:E106"/>
  </mergeCells>
  <phoneticPr fontId="1" type="noConversion"/>
  <dataValidations count="100">
    <dataValidation allowBlank="1" showInputMessage="1" showErrorMessage="1" prompt="このワークシートでは、日、週、月、および年単位の従業員のタイムカードを作成します。所定労働時間、超過作業時間、および合計時間は自動計算されます" sqref="A1" xr:uid="{00000000-0002-0000-0000-000000000000}"/>
    <dataValidation allowBlank="1" showInputMessage="1" showErrorMessage="1" prompt="右のセルには従業員の名前を入力します" sqref="B3" xr:uid="{00000000-0002-0000-0000-000001000000}"/>
    <dataValidation allowBlank="1" showInputMessage="1" showErrorMessage="1" prompt="右のセルにはマネージャーの名前を入力します" sqref="B4" xr:uid="{00000000-0002-0000-0000-000002000000}"/>
    <dataValidation allowBlank="1" showInputMessage="1" showErrorMessage="1" prompt="右のセルにはメール アドレスを入力します" sqref="D3" xr:uid="{00000000-0002-0000-0000-000003000000}"/>
    <dataValidation allowBlank="1" showInputMessage="1" showErrorMessage="1" prompt="このセルにはメール アドレスを入力します" sqref="E3" xr:uid="{00000000-0002-0000-0000-000004000000}"/>
    <dataValidation allowBlank="1" showInputMessage="1" showErrorMessage="1" prompt="右のセルには電話番号を入力します" sqref="D4" xr:uid="{00000000-0002-0000-0000-000005000000}"/>
    <dataValidation allowBlank="1" showInputMessage="1" showErrorMessage="1" prompt="このセルには電話番号を入力します" sqref="E4" xr:uid="{00000000-0002-0000-0000-000006000000}"/>
    <dataValidation allowBlank="1" showInputMessage="1" showErrorMessage="1" prompt="右のセルでは所定労働時間が自動的に計算されます" sqref="G4" xr:uid="{00000000-0002-0000-0000-000007000000}"/>
    <dataValidation allowBlank="1" showInputMessage="1" showErrorMessage="1" prompt="このセルでは所定労働時間が自動的に計算されます" sqref="H4" xr:uid="{00000000-0002-0000-0000-000008000000}"/>
    <dataValidation allowBlank="1" showInputMessage="1" showErrorMessage="1" prompt="右のセルでは超過作業時間が自動的に計算されます" sqref="I4" xr:uid="{00000000-0002-0000-0000-000009000000}"/>
    <dataValidation allowBlank="1" showInputMessage="1" showErrorMessage="1" prompt="このセルでは超過作業時間が自動的に計算されます" sqref="J4" xr:uid="{00000000-0002-0000-0000-00000A000000}"/>
    <dataValidation allowBlank="1" showInputMessage="1" showErrorMessage="1" prompt="右のセルでは合計時間が自動的に計算されます" sqref="K4" xr:uid="{00000000-0002-0000-0000-00000B000000}"/>
    <dataValidation allowBlank="1" showInputMessage="1" showErrorMessage="1" prompt="このセルでは合計時間が自動的に計算されます。セル B7 から始まるテーブルに 1 月の各曜日の所定労働時間と超過作業時間を入力します" sqref="L4" xr:uid="{00000000-0002-0000-0000-00000C000000}"/>
    <dataValidation allowBlank="1" showInputMessage="1" showErrorMessage="1" prompt="この月のこの列には曜日が表示されます" sqref="B7 B18 B29 B52 B63 B75 B86 B97 B109 B120 B131 B41" xr:uid="{00000000-0002-0000-0000-00000D000000}"/>
    <dataValidation allowBlank="1" showInputMessage="1" showErrorMessage="1" prompt="この見出しの下にあるこの列には第 1 週の所定労働時間を入力します" sqref="C7 C18 C29 C131 C120 C109 C97 C86 C75 C63 C52 C41" xr:uid="{00000000-0002-0000-0000-00000E000000}"/>
    <dataValidation allowBlank="1" showInputMessage="1" showErrorMessage="1" prompt="この見出しの下にあるこの列には超過作業時間を入力します" sqref="D7 D18 D29 F18 F29 F7 H7 H18 H29 J7 J18 J29 D41 F41 H41 J41 F120 D52 F52 H52 J52 J131 D63 F63 H63 J63 H131 D75 F75 H75 J75 F131 D86 F86 H86 J86 D131 D97 F97 H97 J97 H120 D109 F109 H109 J109 J120 D120" xr:uid="{00000000-0002-0000-0000-00000F000000}"/>
    <dataValidation allowBlank="1" showInputMessage="1" showErrorMessage="1" prompt="この見出しの下にあるこの列には第 2 週の所定労働時間を入力します" sqref="E7 E18 E29 E131 E120 E109 E97 E86 E75 E63 E52 E41" xr:uid="{00000000-0002-0000-0000-000010000000}"/>
    <dataValidation allowBlank="1" showInputMessage="1" showErrorMessage="1" prompt="この見出しの下にあるこの列には第 3 週の所定労働時間を入力します" sqref="G7 G18 G29 G41 G52 G63 G75 G86 G97 G109 G120 G131" xr:uid="{00000000-0002-0000-0000-000011000000}"/>
    <dataValidation allowBlank="1" showInputMessage="1" showErrorMessage="1" prompt="この見出しの下にあるこの列には第 4 週の所定労働時間を入力します" sqref="I7 I18 I29 I131 I120 I109 I97 I86 I75 I63 I52 I41" xr:uid="{00000000-0002-0000-0000-000012000000}"/>
    <dataValidation allowBlank="1" showInputMessage="1" showErrorMessage="1" prompt="この見出しの下にあるこの列には第 5 週の所定労働時間を入力します" sqref="K7 K18 K29 K41 K52 K63 K75 K86 K97 K109 K120 K131" xr:uid="{00000000-0002-0000-0000-000013000000}"/>
    <dataValidation allowBlank="1" showInputMessage="1" showErrorMessage="1" prompt="この見出しの下にあるこの列には超過作業時間を入力します。テーブルの最後では 1 週間の合計時間、セル C16 では 1 月の所定労働時間の合計、セル F16 では 1 月の超過作業時間の合計が自動的に計算されます" sqref="L7" xr:uid="{00000000-0002-0000-0000-000014000000}"/>
    <dataValidation allowBlank="1" showInputMessage="1" showErrorMessage="1" prompt="このセルにはこのワークシートのタイトルが表示されます。セル C3、C4、E3、E4、H3、および I3 に詳細を入力します。セル H4 では所定労働時間、セル J4 では超過作業時間、セル L4 では合計時間が自動的に更新されます" sqref="B1:L2" xr:uid="{00000000-0002-0000-0000-000015000000}"/>
    <dataValidation allowBlank="1" showInputMessage="1" showErrorMessage="1" prompt="このセルには従業員の名前を入力します" sqref="C3" xr:uid="{00000000-0002-0000-0000-000016000000}"/>
    <dataValidation allowBlank="1" showInputMessage="1" showErrorMessage="1" prompt="このセルにはマネージャーの名前を入力します" sqref="C4" xr:uid="{00000000-0002-0000-0000-000017000000}"/>
    <dataValidation allowBlank="1" showInputMessage="1" showErrorMessage="1" prompt="下のテーブルには 1 月の時間数、セル B18 から始まるテーブルには 2 月の時間数、セル B29 から始まるテーブルには 3 月の時間数を入力します。合計は自動的に計算されます" sqref="B6:L6" xr:uid="{00000000-0002-0000-0000-000018000000}"/>
    <dataValidation allowBlank="1" showInputMessage="1" showErrorMessage="1" prompt="右のセルでは 1 月の所定労働時間の合計が自動的に計算されます" sqref="B16" xr:uid="{00000000-0002-0000-0000-000019000000}"/>
    <dataValidation allowBlank="1" showInputMessage="1" showErrorMessage="1" prompt="このセルでは 1 月の所定労働時間の合計が自動的に計算されます" sqref="C16" xr:uid="{00000000-0002-0000-0000-00001A000000}"/>
    <dataValidation allowBlank="1" showInputMessage="1" showErrorMessage="1" prompt="右のセルでは 1 月の超過作業時間の合計が自動的に計算されます" sqref="D16:E16" xr:uid="{00000000-0002-0000-0000-00001B000000}"/>
    <dataValidation allowBlank="1" showInputMessage="1" showErrorMessage="1" prompt="このセルでは 1 月の超過作業時間の合計が自動的に計算されます" sqref="F16" xr:uid="{00000000-0002-0000-0000-00001C000000}"/>
    <dataValidation allowBlank="1" showInputMessage="1" showErrorMessage="1" prompt="下のテーブルには 2 月の時間を入力します" sqref="B17" xr:uid="{00000000-0002-0000-0000-00001D000000}"/>
    <dataValidation allowBlank="1" showInputMessage="1" showErrorMessage="1" prompt="この見出しの下にあるこの列には超過作業時間を入力します。テーブルの最後では 1 週間の合計時間、セル C27 では 2 月の所定労働時間の合計、セル F27 では 2 月の超過作業時間の合計が自動的に計算されます" sqref="L18" xr:uid="{00000000-0002-0000-0000-00001E000000}"/>
    <dataValidation allowBlank="1" showInputMessage="1" showErrorMessage="1" prompt="右のセルでは 2 月の所定労働時間の合計が自動的に計算されます" sqref="B27" xr:uid="{00000000-0002-0000-0000-00001F000000}"/>
    <dataValidation allowBlank="1" showInputMessage="1" showErrorMessage="1" prompt="このセルでは 2 月の所定労働時間の合計が自動的に計算されます" sqref="C27" xr:uid="{00000000-0002-0000-0000-000020000000}"/>
    <dataValidation allowBlank="1" showInputMessage="1" showErrorMessage="1" prompt="右のセルでは 2 月の超過作業時間の合計が自動的に計算されます" sqref="D27:E27" xr:uid="{00000000-0002-0000-0000-000021000000}"/>
    <dataValidation allowBlank="1" showInputMessage="1" showErrorMessage="1" prompt="このセルでは 2 月の超過作業時間の合計が自動的に計算されます" sqref="F27" xr:uid="{00000000-0002-0000-0000-000022000000}"/>
    <dataValidation allowBlank="1" showInputMessage="1" showErrorMessage="1" prompt="下のテーブルには 3 月の時間数を入力します" sqref="B28" xr:uid="{00000000-0002-0000-0000-000023000000}"/>
    <dataValidation allowBlank="1" showInputMessage="1" showErrorMessage="1" prompt="右のセルでは 3 月の所定労働時間の合計が自動的に計算されます" sqref="B38" xr:uid="{00000000-0002-0000-0000-000024000000}"/>
    <dataValidation allowBlank="1" showInputMessage="1" showErrorMessage="1" prompt="このセルでは 3 月の所定労働時間の合計が自動的に計算されます" sqref="C38" xr:uid="{00000000-0002-0000-0000-000025000000}"/>
    <dataValidation allowBlank="1" showInputMessage="1" showErrorMessage="1" prompt="右のセルでは 3 月の超過作業時間の合計が自動的に計算されます" sqref="D38:E38" xr:uid="{00000000-0002-0000-0000-000026000000}"/>
    <dataValidation allowBlank="1" showInputMessage="1" showErrorMessage="1" prompt="このセルでは 3 月の超過作業時間の合計が自動的に計算されます" sqref="F38" xr:uid="{00000000-0002-0000-0000-000027000000}"/>
    <dataValidation allowBlank="1" showInputMessage="1" showErrorMessage="1" prompt="4 月、5 月、および 6 月という名前のテーブルに各曜日の所定労働時間と超過作業時間を入力します。下のセルにはラベルが表示されます。" sqref="B39" xr:uid="{00000000-0002-0000-0000-000028000000}"/>
    <dataValidation allowBlank="1" showInputMessage="1" showErrorMessage="1" prompt="セル B41 から始まるテーブルには 4 月の時間数、セル B52 から始まるテーブルには 5 月の時間数、セル B63 から始まるテーブルには 6 月の時間数を入力します。合計は自動的に計算されます" sqref="B40:L40" xr:uid="{00000000-0002-0000-0000-000029000000}"/>
    <dataValidation allowBlank="1" showInputMessage="1" showErrorMessage="1" prompt="この見出しの下にあるこの列には超過作業時間を入力します。テーブルの最後では 1 週間の合計時間、セル C50 では 4 月の所定労働時間の合計、セル F50 では 4 月の超過作業時間の合計が自動的に計算されます" sqref="L41" xr:uid="{00000000-0002-0000-0000-00002A000000}"/>
    <dataValidation allowBlank="1" showInputMessage="1" showErrorMessage="1" prompt="この見出しの下にあるこの列には超過作業時間を入力します。テーブルの最後では 1 週間の合計時間、セル C38 では 3 月の所定労働時間の合計、セル F38 では 3 月の超過作業時間の合計が自動的に計算されます" sqref="L29" xr:uid="{00000000-0002-0000-0000-00002B000000}"/>
    <dataValidation allowBlank="1" showInputMessage="1" showErrorMessage="1" prompt="右のセルでは 4 月の所定労働時間の合計が自動的に計算されます" sqref="B50" xr:uid="{00000000-0002-0000-0000-00002C000000}"/>
    <dataValidation allowBlank="1" showInputMessage="1" showErrorMessage="1" prompt="このセルでは 4 月の所定労働時間の合計が自動的に計算されます" sqref="C50" xr:uid="{00000000-0002-0000-0000-00002D000000}"/>
    <dataValidation allowBlank="1" showInputMessage="1" showErrorMessage="1" prompt="右のセルでは 4 月の超過作業時間の合計が自動的に計算されます" sqref="D50:E50" xr:uid="{00000000-0002-0000-0000-00002E000000}"/>
    <dataValidation allowBlank="1" showInputMessage="1" showErrorMessage="1" prompt="このセルでは 4 月の超過作業時間の合計が自動的に計算されます" sqref="F50" xr:uid="{00000000-0002-0000-0000-00002F000000}"/>
    <dataValidation allowBlank="1" showInputMessage="1" showErrorMessage="1" prompt="下のテーブルには 5 月の時間数を入力します" sqref="B51" xr:uid="{00000000-0002-0000-0000-000030000000}"/>
    <dataValidation allowBlank="1" showInputMessage="1" showErrorMessage="1" prompt="この見出しの下にあるこの列には超過作業時間を入力します。テーブルの最後では 1 週間の合計時間、セル C61 では 5 月の所定労働時間の合計、セル F61 では 5 月の超過作業時間の合計が自動的に計算されます" sqref="L52" xr:uid="{00000000-0002-0000-0000-000031000000}"/>
    <dataValidation allowBlank="1" showInputMessage="1" showErrorMessage="1" prompt="右のセルでは 5 月の所定労働時間の合計が自動的に計算されます" sqref="B61" xr:uid="{00000000-0002-0000-0000-000032000000}"/>
    <dataValidation allowBlank="1" showInputMessage="1" showErrorMessage="1" prompt="このセルでは 5 月の所定労働時間の合計が自動的に計算されます" sqref="C61" xr:uid="{00000000-0002-0000-0000-000033000000}"/>
    <dataValidation allowBlank="1" showInputMessage="1" showErrorMessage="1" prompt="右のセルでは 5 月の超過作業時間の合計が自動的に計算されます" sqref="D61:E61" xr:uid="{00000000-0002-0000-0000-000034000000}"/>
    <dataValidation allowBlank="1" showInputMessage="1" showErrorMessage="1" prompt="このセルでは 5 月の超過作業時間の合計が自動的に計算されます" sqref="F61" xr:uid="{00000000-0002-0000-0000-000035000000}"/>
    <dataValidation allowBlank="1" showInputMessage="1" showErrorMessage="1" prompt="下のテーブルには 6 月の時間数を入力します" sqref="B62" xr:uid="{00000000-0002-0000-0000-000036000000}"/>
    <dataValidation allowBlank="1" showInputMessage="1" showErrorMessage="1" prompt="この見出しの下にあるこの列には超過作業時間を入力します。テーブルの最後では 1 週間の合計時間、セル C72 では 6 月の所定労働時間の合計、セル F72 では 6 月の超過作業時間の合計が自動的に計算されます" sqref="L63" xr:uid="{00000000-0002-0000-0000-000037000000}"/>
    <dataValidation allowBlank="1" showInputMessage="1" showErrorMessage="1" prompt="右のセルでは 6 月の所定労働時間の合計が自動的に計算されます" sqref="B72" xr:uid="{00000000-0002-0000-0000-000038000000}"/>
    <dataValidation allowBlank="1" showInputMessage="1" showErrorMessage="1" prompt="このセルでは 6 月の所定労働時間の合計が自動的に計算されます" sqref="C72" xr:uid="{00000000-0002-0000-0000-000039000000}"/>
    <dataValidation allowBlank="1" showInputMessage="1" showErrorMessage="1" prompt="右のセルでは 6 月の超過作業時間の合計が自動的に計算されます" sqref="D72:E72" xr:uid="{00000000-0002-0000-0000-00003A000000}"/>
    <dataValidation allowBlank="1" showInputMessage="1" showErrorMessage="1" prompt="このセルでは 6 月の超過作業時間の合計が自動的に計算されます" sqref="F72" xr:uid="{00000000-0002-0000-0000-00003B000000}"/>
    <dataValidation allowBlank="1" showInputMessage="1" showErrorMessage="1" prompt="セル B75 から始まるテーブルには 7 月の時間数、セル B86 から始まるテーブルには 8 月の時間数、セル B97 から始まるテーブルには 9 月の時間数を入力します。合計は自動的に計算されます" sqref="B74:L74" xr:uid="{00000000-0002-0000-0000-00003C000000}"/>
    <dataValidation allowBlank="1" showInputMessage="1" showErrorMessage="1" prompt="7 月、8 月、および 9 月という名前のテーブルに各曜日の所定労働時間と超過作業時間を入力します。" sqref="B73" xr:uid="{00000000-0002-0000-0000-00003D000000}"/>
    <dataValidation allowBlank="1" showInputMessage="1" showErrorMessage="1" prompt="この見出しの下にあるこの列には超過作業時間を入力します。テーブルの最後では 1 週間の合計時間、セル C84 では 7 月の所定労働時間の合計、セル F84 では 7 月の超過作業時間の合計が自動的に計算されます" sqref="L75" xr:uid="{00000000-0002-0000-0000-00003E000000}"/>
    <dataValidation allowBlank="1" showInputMessage="1" showErrorMessage="1" prompt="右のセルでは 7 月の所定労働時間の合計が自動的に計算されます" sqref="B84" xr:uid="{00000000-0002-0000-0000-00003F000000}"/>
    <dataValidation allowBlank="1" showInputMessage="1" showErrorMessage="1" prompt="このセルでは 7 月の所定労働時間の合計が自動的に計算されます" sqref="C84" xr:uid="{00000000-0002-0000-0000-000040000000}"/>
    <dataValidation allowBlank="1" showInputMessage="1" showErrorMessage="1" prompt="右のセルでは 7 月の超過作業時間の合計が自動的に計算されます" sqref="D84:E84" xr:uid="{00000000-0002-0000-0000-000041000000}"/>
    <dataValidation allowBlank="1" showInputMessage="1" showErrorMessage="1" prompt="このセルでは 7 月の超過作業時間の合計が自動的に計算されます" sqref="F84" xr:uid="{00000000-0002-0000-0000-000042000000}"/>
    <dataValidation allowBlank="1" showInputMessage="1" showErrorMessage="1" prompt="下のテーブルには 8 月の時間数を入力します" sqref="B85" xr:uid="{00000000-0002-0000-0000-000043000000}"/>
    <dataValidation allowBlank="1" showInputMessage="1" showErrorMessage="1" prompt="この見出しの下にあるこの列には超過作業時間を入力します。テーブルの最後では 1 週間の合計時間、セル C95 では 8 月の所定労働時間の合計、セル F95 では 8 月の超過作業時間の合計が自動的に計算されます" sqref="L86" xr:uid="{00000000-0002-0000-0000-000044000000}"/>
    <dataValidation allowBlank="1" showInputMessage="1" showErrorMessage="1" prompt="右のセルでは 8 月の所定労働時間の合計が自動的に計算されます" sqref="B95" xr:uid="{00000000-0002-0000-0000-000045000000}"/>
    <dataValidation allowBlank="1" showInputMessage="1" showErrorMessage="1" prompt="このセルでは 8 月の所定労働時間の合計が自動的に計算されます" sqref="C95" xr:uid="{00000000-0002-0000-0000-000046000000}"/>
    <dataValidation allowBlank="1" showInputMessage="1" showErrorMessage="1" prompt="右のセルでは 8 月の超過作業時間の合計が自動的に計算されます" sqref="D95:E95" xr:uid="{00000000-0002-0000-0000-000047000000}"/>
    <dataValidation allowBlank="1" showInputMessage="1" showErrorMessage="1" prompt="このセルでは 8 月の超過作業時間の合計が自動的に計算されます" sqref="F95" xr:uid="{00000000-0002-0000-0000-000048000000}"/>
    <dataValidation allowBlank="1" showInputMessage="1" showErrorMessage="1" prompt="下のセル テーブルには 9 月の時間数を入力します" sqref="B96" xr:uid="{00000000-0002-0000-0000-000049000000}"/>
    <dataValidation allowBlank="1" showInputMessage="1" showErrorMessage="1" prompt="この見出しの下にあるこの列には超過作業時間を入力します。テーブルの最後では 1 週間の合計時間、セル C106 では 9 月の所定労働時間の合計、セル F106 では 9 月の超過作業時間の合計が自動的に計算されます" sqref="L97" xr:uid="{00000000-0002-0000-0000-00004A000000}"/>
    <dataValidation allowBlank="1" showInputMessage="1" showErrorMessage="1" prompt="右のセルでは 9 月の所定労働時間の合計が自動的に計算されます" sqref="B106" xr:uid="{00000000-0002-0000-0000-00004B000000}"/>
    <dataValidation allowBlank="1" showInputMessage="1" showErrorMessage="1" prompt="このセルでは 9 月の所定労働時間の合計が自動的に計算されます" sqref="C106" xr:uid="{00000000-0002-0000-0000-00004C000000}"/>
    <dataValidation allowBlank="1" showInputMessage="1" showErrorMessage="1" prompt="右のセルでは 9 月の超過作業時間の合計が自動的に計算されます" sqref="D106:E106" xr:uid="{00000000-0002-0000-0000-00004D000000}"/>
    <dataValidation allowBlank="1" showInputMessage="1" showErrorMessage="1" prompt="このセルでは 9 月の超過作業時間の合計が自動的に計算されます" sqref="F106" xr:uid="{00000000-0002-0000-0000-00004E000000}"/>
    <dataValidation allowBlank="1" showInputMessage="1" showErrorMessage="1" prompt="10 月、11 月、および 12 月という名前のテーブルに各曜日の所定労働時間と超過作業時間を入力します" sqref="B107" xr:uid="{00000000-0002-0000-0000-00004F000000}"/>
    <dataValidation allowBlank="1" showInputMessage="1" showErrorMessage="1" prompt="セル B109 から始まるテーブルには 10 月の時間数、セル B120 から始まるテーブルには 11 月の時間数、セル B131 から始まるテーブルには 12 月の時間数を入力します。合計は自動的に計算されます" sqref="B108:L108" xr:uid="{00000000-0002-0000-0000-000050000000}"/>
    <dataValidation allowBlank="1" showInputMessage="1" showErrorMessage="1" prompt="この見出しの下にあるこの列には超過作業時間を入力します。テーブルの最後では 1 週間の合計時間、セル C118 では 10 月の所定労働時間の合計、セル F118 では 10 月の超過作業時間の合計が自動的に計算されます" sqref="L109" xr:uid="{00000000-0002-0000-0000-000051000000}"/>
    <dataValidation allowBlank="1" showInputMessage="1" showErrorMessage="1" prompt="右のセルでは 10 月の所定労働時間の合計が自動的に計算されます" sqref="B118" xr:uid="{00000000-0002-0000-0000-000052000000}"/>
    <dataValidation allowBlank="1" showInputMessage="1" showErrorMessage="1" prompt="このセルでは 10 月の所定労働時間の合計が自動的に計算されます" sqref="C118" xr:uid="{00000000-0002-0000-0000-000053000000}"/>
    <dataValidation allowBlank="1" showInputMessage="1" showErrorMessage="1" prompt="右のセルでは 10 月の超過作業時間の合計が自動的に計算されます" sqref="D118:E118" xr:uid="{00000000-0002-0000-0000-000054000000}"/>
    <dataValidation allowBlank="1" showInputMessage="1" showErrorMessage="1" prompt="このセルでは 10 月の超過作業時間の合計が自動的に計算されます" sqref="F118" xr:uid="{00000000-0002-0000-0000-000055000000}"/>
    <dataValidation allowBlank="1" showInputMessage="1" showErrorMessage="1" prompt="下のテーブルには 11 月の時間数を入力します" sqref="B119" xr:uid="{00000000-0002-0000-0000-000056000000}"/>
    <dataValidation allowBlank="1" showInputMessage="1" showErrorMessage="1" prompt="この見出しの下にあるこの列には超過作業時間を入力します。テーブルの最後では 1 週間の合計時間、セル C129 では 11 月の所定労働時間の合計、セル F129 では 11 月の超過作業時間の合計が自動的に計算されます" sqref="L120" xr:uid="{00000000-0002-0000-0000-000057000000}"/>
    <dataValidation allowBlank="1" showInputMessage="1" showErrorMessage="1" prompt="右のセルでは 11 月の所定労働時間の合計が自動的に計算されます" sqref="B129" xr:uid="{00000000-0002-0000-0000-000058000000}"/>
    <dataValidation allowBlank="1" showInputMessage="1" showErrorMessage="1" prompt="このセルでは 11 月の所定労働時間の合計が自動的に計算されます" sqref="C129" xr:uid="{00000000-0002-0000-0000-000059000000}"/>
    <dataValidation allowBlank="1" showInputMessage="1" showErrorMessage="1" prompt="右のセルでは 11 月の超過作業時間の合計が自動的に計算されます" sqref="D129:E129" xr:uid="{00000000-0002-0000-0000-00005A000000}"/>
    <dataValidation allowBlank="1" showInputMessage="1" showErrorMessage="1" prompt="このセルでは 11 月の超過作業時間の合計が自動的に計算されます" sqref="F129" xr:uid="{00000000-0002-0000-0000-00005B000000}"/>
    <dataValidation allowBlank="1" showInputMessage="1" showErrorMessage="1" prompt="下のテーブルには 12 月の時間数を入力します" sqref="B130" xr:uid="{00000000-0002-0000-0000-00005C000000}"/>
    <dataValidation allowBlank="1" showInputMessage="1" showErrorMessage="1" prompt="この見出しの下にあるこの列には超過作業時間を入力します。テーブルの最後では 1 週間の合計時間、セル C140 では 12 月の所定労働時間の合計、セル F140 では 12 月の超過作業時間の合計が自動的に計算されます" sqref="L131" xr:uid="{00000000-0002-0000-0000-00005D000000}"/>
    <dataValidation allowBlank="1" showInputMessage="1" showErrorMessage="1" prompt="右のセルでは 12 月の所定労働時間の合計が自動的に計算されます" sqref="B140" xr:uid="{00000000-0002-0000-0000-00005E000000}"/>
    <dataValidation allowBlank="1" showInputMessage="1" showErrorMessage="1" prompt="このセルでは 12 月の所定労働時間の合計が自動的に計算されます" sqref="C140" xr:uid="{00000000-0002-0000-0000-00005F000000}"/>
    <dataValidation allowBlank="1" showInputMessage="1" showErrorMessage="1" prompt="右のセルでは 12 月の超過作業時間の合計が自動的に計算されます" sqref="D140:E140" xr:uid="{00000000-0002-0000-0000-000060000000}"/>
    <dataValidation allowBlank="1" showInputMessage="1" showErrorMessage="1" prompt="このセルでは 12 月の超過作業時間の合計が自動的に計算されます" sqref="F140" xr:uid="{00000000-0002-0000-0000-000061000000}"/>
    <dataValidation allowBlank="1" showInputMessage="1" showErrorMessage="1" prompt="右のセルに年度累計の合計を入力します" sqref="G3" xr:uid="{00000000-0002-0000-0000-000062000000}"/>
    <dataValidation allowBlank="1" showInputMessage="1" showErrorMessage="1" prompt="このセルに年度累計の合計を入力します" sqref="I3" xr:uid="{00000000-0002-0000-0000-000063000000}"/>
  </dataValidations>
  <printOptions horizontalCentered="1"/>
  <pageMargins left="0.75" right="0.75" top="1" bottom="1" header="0.5" footer="0.5"/>
  <pageSetup paperSize="9" scale="80" orientation="landscape" r:id="rId1"/>
  <headerFooter alignWithMargins="0"/>
  <rowBreaks count="3" manualBreakCount="3">
    <brk id="39" max="16383" man="1"/>
    <brk id="73" max="16383" man="1"/>
    <brk id="107" max="16383" man="1"/>
  </rowBreaks>
  <tableParts count="12">
    <tablePart r:id="rId2"/>
    <tablePart r:id="rId3"/>
    <tablePart r:id="rId4"/>
    <tablePart r:id="rId5"/>
    <tablePart r:id="rId6"/>
    <tablePart r:id="rId7"/>
    <tablePart r:id="rId8"/>
    <tablePart r:id="rId9"/>
    <tablePart r:id="rId10"/>
    <tablePart r:id="rId11"/>
    <tablePart r:id="rId12"/>
    <tablePart r:id="rId1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年間タイムシート</vt:lpstr>
      <vt:lpstr>年間タイムシート!Print_Area</vt:lpstr>
      <vt:lpstr>年間タイムシート!Print_Titles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2018-12-13T13:01:52Z</dcterms:created>
  <dcterms:modified xsi:type="dcterms:W3CDTF">2018-12-13T13:01:53Z</dcterms:modified>
</cp:coreProperties>
</file>