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810"/>
  <workbookPr/>
  <mc:AlternateContent xmlns:mc="http://schemas.openxmlformats.org/markup-compatibility/2006">
    <mc:Choice Requires="x15">
      <x15ac:absPath xmlns:x15ac="http://schemas.microsoft.com/office/spreadsheetml/2010/11/ac" url="\\deli\projects\Office_Online\technicians\ZivYang\20190730\ja-JP\target\"/>
    </mc:Choice>
  </mc:AlternateContent>
  <bookViews>
    <workbookView xWindow="-120" yWindow="-120" windowWidth="25770" windowHeight="16215" xr2:uid="{00000000-000D-0000-FFFF-FFFF00000000}"/>
  </bookViews>
  <sheets>
    <sheet name="月間家計簿"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4" i="1" l="1"/>
  <c r="J65" i="1"/>
  <c r="J66" i="1"/>
  <c r="J56" i="1"/>
  <c r="J57" i="1"/>
  <c r="J58" i="1"/>
  <c r="J59" i="1"/>
  <c r="J60" i="1"/>
  <c r="J46" i="1"/>
  <c r="J47" i="1"/>
  <c r="J48" i="1"/>
  <c r="J49" i="1"/>
  <c r="J50" i="1"/>
  <c r="J51" i="1"/>
  <c r="J52" i="1"/>
  <c r="J39" i="1"/>
  <c r="J40" i="1"/>
  <c r="J41" i="1"/>
  <c r="J42" i="1"/>
  <c r="J29" i="1"/>
  <c r="J30" i="1"/>
  <c r="J31" i="1"/>
  <c r="J32" i="1"/>
  <c r="J33" i="1"/>
  <c r="J34" i="1"/>
  <c r="J35" i="1"/>
  <c r="J20" i="1"/>
  <c r="J21" i="1"/>
  <c r="J22" i="1"/>
  <c r="J23" i="1"/>
  <c r="J24" i="1"/>
  <c r="J25" i="1"/>
  <c r="E63" i="1"/>
  <c r="E64" i="1"/>
  <c r="E65" i="1"/>
  <c r="E66" i="1"/>
  <c r="E56" i="1"/>
  <c r="E57" i="1"/>
  <c r="E58" i="1"/>
  <c r="E59" i="1"/>
  <c r="E45" i="1"/>
  <c r="E44" i="1"/>
  <c r="E46" i="1"/>
  <c r="E47" i="1"/>
  <c r="E48" i="1"/>
  <c r="E49" i="1"/>
  <c r="E50" i="1"/>
  <c r="E51" i="1"/>
  <c r="E52" i="1"/>
  <c r="E38" i="1"/>
  <c r="E39" i="1"/>
  <c r="E40" i="1"/>
  <c r="E31" i="1"/>
  <c r="E32" i="1"/>
  <c r="E33" i="1"/>
  <c r="E34" i="1"/>
  <c r="E20" i="1"/>
  <c r="E21" i="1"/>
  <c r="E22" i="1"/>
  <c r="E23" i="1"/>
  <c r="E24" i="1"/>
  <c r="E25" i="1"/>
  <c r="E26" i="1"/>
  <c r="E27" i="1"/>
  <c r="E6" i="1"/>
  <c r="E7" i="1"/>
  <c r="E8" i="1"/>
  <c r="E9" i="1"/>
  <c r="E10" i="1"/>
  <c r="E11" i="1"/>
  <c r="E12" i="1"/>
  <c r="E13" i="1"/>
  <c r="E14" i="1"/>
  <c r="E15" i="1"/>
  <c r="E16" i="1"/>
  <c r="I53" i="1"/>
  <c r="H53" i="1"/>
  <c r="D60" i="1"/>
  <c r="C60" i="1"/>
  <c r="I67" i="1"/>
  <c r="H67" i="1"/>
  <c r="D67" i="1"/>
  <c r="C67" i="1"/>
  <c r="I43" i="1"/>
  <c r="H43" i="1"/>
  <c r="I26" i="1"/>
  <c r="H26" i="1"/>
  <c r="I36" i="1"/>
  <c r="H36" i="1"/>
  <c r="I61" i="1"/>
  <c r="H61" i="1"/>
  <c r="D53" i="1"/>
  <c r="C53" i="1"/>
  <c r="D41" i="1"/>
  <c r="C41" i="1"/>
  <c r="D35" i="1"/>
  <c r="C35" i="1"/>
  <c r="D28" i="1"/>
  <c r="C28" i="1"/>
  <c r="C17" i="1"/>
  <c r="D17" i="1"/>
  <c r="H12" i="1"/>
  <c r="H6" i="1"/>
  <c r="C3" i="1" l="1"/>
  <c r="H15" i="1" s="1"/>
  <c r="D3" i="1"/>
  <c r="H16" i="1" s="1"/>
  <c r="E67" i="1"/>
  <c r="J43" i="1"/>
  <c r="J61" i="1"/>
  <c r="E41" i="1"/>
  <c r="J67" i="1"/>
  <c r="E60" i="1"/>
  <c r="J53" i="1"/>
  <c r="J26" i="1"/>
  <c r="J36" i="1"/>
  <c r="E53" i="1"/>
  <c r="E35" i="1"/>
  <c r="E28" i="1"/>
  <c r="E17" i="1"/>
  <c r="E3" i="1" l="1"/>
  <c r="H17" i="1"/>
</calcChain>
</file>

<file path=xl/sharedStrings.xml><?xml version="1.0" encoding="utf-8"?>
<sst xmlns="http://schemas.openxmlformats.org/spreadsheetml/2006/main" count="162" uniqueCount="90">
  <si>
    <t>月間家計簿</t>
  </si>
  <si>
    <t>概要テーブル</t>
  </si>
  <si>
    <t>住居費</t>
  </si>
  <si>
    <t>住宅ローン/家賃</t>
  </si>
  <si>
    <t>2 番目の住宅ローン/家賃</t>
  </si>
  <si>
    <t>電話</t>
  </si>
  <si>
    <t>電気</t>
  </si>
  <si>
    <t>ガス</t>
  </si>
  <si>
    <t>水道代</t>
  </si>
  <si>
    <t>受信料</t>
  </si>
  <si>
    <t>廃棄物除去</t>
  </si>
  <si>
    <t>保守/修繕費</t>
  </si>
  <si>
    <t>備品</t>
  </si>
  <si>
    <t>その他</t>
  </si>
  <si>
    <t>交通費</t>
  </si>
  <si>
    <t>車両費 1</t>
  </si>
  <si>
    <t>車両費 2</t>
  </si>
  <si>
    <t>バス/タクシー代</t>
  </si>
  <si>
    <t>保険</t>
  </si>
  <si>
    <t>免許</t>
  </si>
  <si>
    <t>燃料費</t>
  </si>
  <si>
    <t>整備代</t>
  </si>
  <si>
    <t>住宅保険</t>
  </si>
  <si>
    <t>医療保険</t>
  </si>
  <si>
    <t>生命保険</t>
  </si>
  <si>
    <t>食費</t>
  </si>
  <si>
    <t>食料品</t>
  </si>
  <si>
    <t>外食</t>
  </si>
  <si>
    <t>子供</t>
  </si>
  <si>
    <t>医療</t>
  </si>
  <si>
    <t>衣料品</t>
  </si>
  <si>
    <t>授業料</t>
  </si>
  <si>
    <t>学校用品</t>
  </si>
  <si>
    <t>会費または手数料</t>
  </si>
  <si>
    <t>昼食代</t>
  </si>
  <si>
    <t>保育</t>
  </si>
  <si>
    <t>玩具/ゲーム</t>
  </si>
  <si>
    <t>法律</t>
  </si>
  <si>
    <t>弁護士</t>
  </si>
  <si>
    <t>養育費</t>
  </si>
  <si>
    <t>支払</t>
  </si>
  <si>
    <t>貯蓄/投資</t>
  </si>
  <si>
    <t>年金口座</t>
  </si>
  <si>
    <t>投資口座</t>
  </si>
  <si>
    <t>大学</t>
  </si>
  <si>
    <t>予測
コスト</t>
  </si>
  <si>
    <t>実際
コスト</t>
  </si>
  <si>
    <t>差額</t>
  </si>
  <si>
    <t>見積月収の収入源</t>
  </si>
  <si>
    <t>収入 1</t>
  </si>
  <si>
    <t>収入 2</t>
  </si>
  <si>
    <t>臨時収入</t>
  </si>
  <si>
    <t>実月収の収入源</t>
  </si>
  <si>
    <t>残高</t>
  </si>
  <si>
    <t>見積残高</t>
  </si>
  <si>
    <t>実残高</t>
  </si>
  <si>
    <t>ローン</t>
  </si>
  <si>
    <t>個人</t>
  </si>
  <si>
    <t>学生</t>
  </si>
  <si>
    <t>クレジット カード</t>
  </si>
  <si>
    <t>娯楽</t>
  </si>
  <si>
    <t>ビデオ/DVD</t>
  </si>
  <si>
    <t>CD</t>
  </si>
  <si>
    <t>映画</t>
  </si>
  <si>
    <t>コンサート</t>
  </si>
  <si>
    <t>スポーツ イベント</t>
  </si>
  <si>
    <t>観劇</t>
  </si>
  <si>
    <t>税金</t>
  </si>
  <si>
    <t>国</t>
  </si>
  <si>
    <t>都道府県</t>
  </si>
  <si>
    <t>市町村</t>
  </si>
  <si>
    <t>介護</t>
  </si>
  <si>
    <t>整髪/爪</t>
  </si>
  <si>
    <t>ドライ クリーニング</t>
  </si>
  <si>
    <t>スポーツ クラブ</t>
  </si>
  <si>
    <t>会費/手数料</t>
  </si>
  <si>
    <t>ペット費用</t>
  </si>
  <si>
    <t>餌</t>
  </si>
  <si>
    <t>グルーミング代</t>
  </si>
  <si>
    <t>おもちゃ</t>
  </si>
  <si>
    <t>贈答および寄付</t>
  </si>
  <si>
    <t>募金/寄付 1</t>
  </si>
  <si>
    <t>募金/寄付 2</t>
  </si>
  <si>
    <t>募金/寄付 3</t>
  </si>
  <si>
    <t>金額</t>
  </si>
  <si>
    <t>集計</t>
  </si>
  <si>
    <t>集計
予算</t>
  </si>
  <si>
    <t>集計
実際の費用</t>
  </si>
  <si>
    <t>集計
差額</t>
  </si>
  <si>
    <t>月収集計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</si>
</sst>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quot;¥&quot;#,##0_);[Red]\(&quot;¥&quot;#,##0\)"/>
  </numFmts>
  <fonts count="26" x14ac:knownFonts="1">
    <font>
      <sz val="11"/>
      <name val="Meiryo UI"/>
      <family val="2"/>
      <charset val="128"/>
    </font>
    <font>
      <sz val="8"/>
      <name val="Arial"/>
      <family val="2"/>
    </font>
    <font>
      <sz val="11"/>
      <color theme="1"/>
      <name val="Meiryo UI"/>
      <family val="2"/>
      <charset val="128"/>
    </font>
    <font>
      <sz val="11"/>
      <color theme="0"/>
      <name val="Meiryo UI"/>
      <family val="2"/>
      <charset val="128"/>
    </font>
    <font>
      <sz val="11"/>
      <color rgb="FF9C0006"/>
      <name val="Meiryo UI"/>
      <family val="2"/>
      <charset val="128"/>
    </font>
    <font>
      <b/>
      <sz val="11"/>
      <color rgb="FFFA7D00"/>
      <name val="Meiryo UI"/>
      <family val="2"/>
      <charset val="128"/>
    </font>
    <font>
      <b/>
      <sz val="11"/>
      <color theme="0"/>
      <name val="Meiryo UI"/>
      <family val="2"/>
      <charset val="128"/>
    </font>
    <font>
      <sz val="11"/>
      <name val="Meiryo UI"/>
      <family val="2"/>
      <charset val="128"/>
    </font>
    <font>
      <i/>
      <sz val="11"/>
      <color rgb="FF7F7F7F"/>
      <name val="Meiryo UI"/>
      <family val="2"/>
      <charset val="128"/>
    </font>
    <font>
      <sz val="11"/>
      <color rgb="FF006100"/>
      <name val="Meiryo UI"/>
      <family val="2"/>
      <charset val="128"/>
    </font>
    <font>
      <b/>
      <sz val="11"/>
      <name val="Meiryo UI"/>
      <family val="2"/>
      <charset val="128"/>
    </font>
    <font>
      <sz val="11"/>
      <color rgb="FF3F3F76"/>
      <name val="Meiryo UI"/>
      <family val="2"/>
      <charset val="128"/>
    </font>
    <font>
      <sz val="11"/>
      <color rgb="FFFA7D00"/>
      <name val="Meiryo UI"/>
      <family val="2"/>
      <charset val="128"/>
    </font>
    <font>
      <sz val="11"/>
      <color rgb="FF9C5700"/>
      <name val="Meiryo UI"/>
      <family val="2"/>
      <charset val="128"/>
    </font>
    <font>
      <b/>
      <sz val="11"/>
      <color rgb="FF3F3F3F"/>
      <name val="Meiryo UI"/>
      <family val="2"/>
      <charset val="128"/>
    </font>
    <font>
      <b/>
      <sz val="16"/>
      <color theme="1"/>
      <name val="Meiryo UI"/>
      <family val="2"/>
      <charset val="128"/>
    </font>
    <font>
      <b/>
      <sz val="11"/>
      <color theme="1"/>
      <name val="Meiryo UI"/>
      <family val="2"/>
      <charset val="128"/>
    </font>
    <font>
      <sz val="11"/>
      <color rgb="FFFF0000"/>
      <name val="Meiryo UI"/>
      <family val="2"/>
      <charset val="128"/>
    </font>
    <font>
      <sz val="16"/>
      <name val="Meiryo UI"/>
      <family val="2"/>
    </font>
    <font>
      <b/>
      <sz val="12"/>
      <name val="Meiryo UI"/>
      <family val="2"/>
    </font>
    <font>
      <b/>
      <sz val="11"/>
      <color theme="0"/>
      <name val="Meiryo UI"/>
      <family val="2"/>
    </font>
    <font>
      <sz val="8"/>
      <name val="Meiryo UI"/>
      <family val="2"/>
    </font>
    <font>
      <sz val="10"/>
      <name val="Meiryo UI"/>
      <family val="2"/>
    </font>
    <font>
      <sz val="11"/>
      <color theme="0"/>
      <name val="Meiryo UI"/>
      <family val="2"/>
    </font>
    <font>
      <sz val="10"/>
      <color theme="1"/>
      <name val="Meiryo UI"/>
      <family val="2"/>
    </font>
    <font>
      <b/>
      <sz val="11"/>
      <name val="Meiryo UI"/>
      <family val="3"/>
      <charset val="128"/>
    </font>
  </fonts>
  <fills count="37">
    <fill>
      <patternFill patternType="none"/>
    </fill>
    <fill>
      <patternFill patternType="gray125"/>
    </fill>
    <fill>
      <patternFill patternType="solid">
        <fgColor theme="0"/>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style="thin">
        <color theme="4" tint="-0.249977111117893"/>
      </right>
      <top/>
      <bottom/>
      <diagonal/>
    </border>
    <border>
      <left/>
      <right/>
      <top style="thin">
        <color theme="0"/>
      </top>
      <bottom style="thin">
        <color theme="4" tint="-0.499984740745262"/>
      </bottom>
      <diagonal/>
    </border>
    <border>
      <left style="thin">
        <color theme="4" tint="-0.499984740745262"/>
      </left>
      <right/>
      <top/>
      <bottom/>
      <diagonal/>
    </border>
    <border>
      <left/>
      <right style="thin">
        <color theme="4" tint="-0.499984740745262"/>
      </right>
      <top/>
      <bottom/>
      <diagonal/>
    </border>
    <border>
      <left/>
      <right/>
      <top/>
      <bottom style="thin">
        <color theme="4" tint="-0.499984740745262"/>
      </bottom>
      <diagonal/>
    </border>
    <border>
      <left/>
      <right/>
      <top style="thin">
        <color theme="4" tint="-0.499984740745262"/>
      </top>
      <bottom/>
      <diagonal/>
    </border>
    <border>
      <left style="thin">
        <color theme="4" tint="-0.249977111117893"/>
      </left>
      <right/>
      <top/>
      <bottom/>
      <diagonal/>
    </border>
    <border>
      <left/>
      <right/>
      <top style="medium">
        <color theme="4" tint="-0.499984740745262"/>
      </top>
      <bottom/>
      <diagonal/>
    </border>
    <border>
      <left/>
      <right/>
      <top/>
      <bottom style="thin">
        <color theme="9"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alignment vertical="center"/>
    </xf>
    <xf numFmtId="0" fontId="15" fillId="0" borderId="0" applyNumberFormat="0" applyFill="0" applyBorder="0" applyProtection="0">
      <alignment horizontal="left"/>
    </xf>
    <xf numFmtId="0" fontId="6" fillId="3" borderId="0" applyNumberFormat="0" applyProtection="0">
      <alignment horizontal="right" vertical="center"/>
    </xf>
    <xf numFmtId="0" fontId="6" fillId="3" borderId="0" applyNumberFormat="0" applyAlignment="0" applyProtection="0"/>
    <xf numFmtId="0" fontId="6" fillId="3" borderId="0" applyProtection="0">
      <alignment horizontal="center" vertical="center" wrapText="1"/>
    </xf>
    <xf numFmtId="178" fontId="10" fillId="4" borderId="2" applyProtection="0">
      <alignment vertical="center"/>
    </xf>
    <xf numFmtId="178" fontId="7" fillId="5" borderId="0" applyFont="0" applyAlignment="0">
      <alignment vertical="center"/>
    </xf>
    <xf numFmtId="178" fontId="7" fillId="0" borderId="0" applyFont="0" applyFill="0" applyBorder="0" applyAlignment="0">
      <alignment vertical="center" wrapText="1"/>
    </xf>
    <xf numFmtId="0" fontId="7" fillId="5" borderId="3" applyNumberFormat="0" applyFont="0" applyAlignment="0">
      <alignment vertical="center"/>
    </xf>
    <xf numFmtId="178" fontId="7" fillId="5" borderId="5" applyNumberFormat="0" applyFont="0" applyFill="0" applyAlignment="0">
      <alignment vertical="center"/>
    </xf>
    <xf numFmtId="178" fontId="7" fillId="5" borderId="6" applyNumberFormat="0" applyFont="0" applyFill="0" applyAlignment="0">
      <alignment vertical="center"/>
    </xf>
    <xf numFmtId="178" fontId="7" fillId="5" borderId="3" applyNumberFormat="0" applyFont="0" applyFill="0" applyAlignment="0">
      <alignment vertical="center"/>
    </xf>
    <xf numFmtId="178" fontId="7" fillId="5" borderId="4" applyNumberFormat="0" applyFont="0" applyFill="0" applyAlignment="0">
      <alignment vertical="center"/>
    </xf>
    <xf numFmtId="177" fontId="7" fillId="0" borderId="0" applyFont="0" applyFill="0" applyBorder="0" applyAlignment="0" applyProtection="0"/>
    <xf numFmtId="176"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9" fillId="6" borderId="0" applyNumberFormat="0" applyBorder="0" applyAlignment="0" applyProtection="0"/>
    <xf numFmtId="0" fontId="4" fillId="7" borderId="0" applyNumberFormat="0" applyBorder="0" applyAlignment="0" applyProtection="0"/>
    <xf numFmtId="0" fontId="13" fillId="8" borderId="0" applyNumberFormat="0" applyBorder="0" applyAlignment="0" applyProtection="0"/>
    <xf numFmtId="0" fontId="11" fillId="9" borderId="10" applyNumberFormat="0" applyAlignment="0" applyProtection="0"/>
    <xf numFmtId="0" fontId="14" fillId="10" borderId="11" applyNumberFormat="0" applyAlignment="0" applyProtection="0"/>
    <xf numFmtId="0" fontId="5" fillId="10" borderId="10" applyNumberFormat="0" applyAlignment="0" applyProtection="0"/>
    <xf numFmtId="0" fontId="12" fillId="0" borderId="12" applyNumberFormat="0" applyFill="0" applyAlignment="0" applyProtection="0"/>
    <xf numFmtId="0" fontId="6" fillId="11" borderId="13" applyNumberFormat="0" applyAlignment="0" applyProtection="0"/>
    <xf numFmtId="0" fontId="17" fillId="0" borderId="0" applyNumberFormat="0" applyFill="0" applyBorder="0" applyAlignment="0" applyProtection="0"/>
    <xf numFmtId="0" fontId="7" fillId="12" borderId="14" applyNumberFormat="0" applyFont="0" applyAlignment="0" applyProtection="0"/>
    <xf numFmtId="0" fontId="8" fillId="0" borderId="0" applyNumberFormat="0" applyFill="0" applyBorder="0" applyAlignment="0" applyProtection="0"/>
    <xf numFmtId="0" fontId="16" fillId="0" borderId="15" applyNumberFormat="0" applyFill="0" applyAlignment="0" applyProtection="0"/>
    <xf numFmtId="0" fontId="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cellStyleXfs>
  <cellXfs count="55">
    <xf numFmtId="0" fontId="0" fillId="0" borderId="0" xfId="0">
      <alignment vertical="center"/>
    </xf>
    <xf numFmtId="0" fontId="0" fillId="0" borderId="0" xfId="0" applyAlignment="1">
      <alignment vertical="center" wrapText="1"/>
    </xf>
    <xf numFmtId="0" fontId="0" fillId="0" borderId="0" xfId="0" applyNumberFormat="1" applyFont="1" applyAlignment="1">
      <alignment vertical="center" wrapText="1"/>
    </xf>
    <xf numFmtId="0" fontId="0" fillId="0" borderId="0" xfId="0" applyNumberFormat="1" applyFont="1" applyFill="1" applyAlignment="1">
      <alignment vertical="center" wrapText="1"/>
    </xf>
    <xf numFmtId="0" fontId="0" fillId="0" borderId="0" xfId="0" applyAlignment="1">
      <alignment vertical="center"/>
    </xf>
    <xf numFmtId="0" fontId="0" fillId="0" borderId="0" xfId="0" applyFont="1" applyFill="1" applyBorder="1" applyAlignment="1">
      <alignment vertical="center" wrapText="1"/>
    </xf>
    <xf numFmtId="0" fontId="0" fillId="0" borderId="0" xfId="0" applyNumberFormat="1" applyFont="1" applyFill="1" applyBorder="1" applyAlignment="1">
      <alignment vertical="center" wrapText="1"/>
    </xf>
    <xf numFmtId="0" fontId="6" fillId="3" borderId="0" xfId="3" applyAlignment="1">
      <alignment horizontal="left" vertical="center" wrapText="1"/>
    </xf>
    <xf numFmtId="0" fontId="6" fillId="3" borderId="0" xfId="3" applyAlignment="1">
      <alignment horizontal="left" vertical="center" wrapText="1"/>
    </xf>
    <xf numFmtId="0" fontId="6" fillId="3" borderId="0" xfId="4">
      <alignment horizontal="center" vertical="center" wrapText="1"/>
    </xf>
    <xf numFmtId="0" fontId="6" fillId="3" borderId="0" xfId="3" applyNumberFormat="1" applyAlignment="1">
      <alignment horizontal="left" vertical="center" wrapText="1"/>
    </xf>
    <xf numFmtId="0" fontId="6" fillId="3" borderId="0" xfId="3" applyNumberFormat="1" applyAlignment="1">
      <alignment vertical="center"/>
    </xf>
    <xf numFmtId="0" fontId="6" fillId="3" borderId="0" xfId="3" applyNumberFormat="1" applyAlignment="1">
      <alignment vertical="center" wrapText="1"/>
    </xf>
    <xf numFmtId="178" fontId="0" fillId="0" borderId="0" xfId="7" applyFont="1" applyFill="1" applyBorder="1" applyAlignment="1">
      <alignment vertical="center" wrapText="1"/>
    </xf>
    <xf numFmtId="178" fontId="0" fillId="0" borderId="0" xfId="7" applyFont="1" applyAlignment="1">
      <alignment vertical="center" wrapText="1"/>
    </xf>
    <xf numFmtId="178" fontId="0" fillId="0" borderId="0" xfId="7" applyFont="1" applyAlignment="1">
      <alignment vertical="center"/>
    </xf>
    <xf numFmtId="178" fontId="0" fillId="0" borderId="0" xfId="7" applyFont="1" applyFill="1" applyAlignment="1">
      <alignment vertical="center" wrapText="1"/>
    </xf>
    <xf numFmtId="0" fontId="6" fillId="3" borderId="7" xfId="3" applyBorder="1" applyAlignment="1">
      <alignment horizontal="left" vertical="center" wrapText="1"/>
    </xf>
    <xf numFmtId="0" fontId="0" fillId="0" borderId="0" xfId="0" applyBorder="1">
      <alignment vertical="center"/>
    </xf>
    <xf numFmtId="0" fontId="6" fillId="3" borderId="0" xfId="4" applyAlignment="1">
      <alignment horizontal="left" vertical="center" wrapText="1"/>
    </xf>
    <xf numFmtId="0" fontId="0" fillId="0" borderId="6" xfId="0" applyBorder="1" applyAlignment="1">
      <alignment vertical="center"/>
    </xf>
    <xf numFmtId="0" fontId="6" fillId="3" borderId="0" xfId="2" applyAlignment="1">
      <alignment horizontal="left" vertical="center" wrapText="1"/>
    </xf>
    <xf numFmtId="0" fontId="18" fillId="2" borderId="0" xfId="1" applyFont="1" applyFill="1" applyBorder="1" applyAlignment="1">
      <alignment horizontal="left" vertical="center"/>
    </xf>
    <xf numFmtId="178" fontId="19" fillId="2" borderId="0" xfId="7" applyFont="1" applyFill="1" applyBorder="1" applyAlignment="1">
      <alignment horizontal="left" vertical="center" wrapText="1"/>
    </xf>
    <xf numFmtId="0" fontId="19" fillId="2" borderId="0" xfId="1" applyFont="1" applyFill="1" applyBorder="1" applyAlignment="1">
      <alignment horizontal="left" vertical="center" wrapText="1"/>
    </xf>
    <xf numFmtId="0" fontId="20" fillId="3" borderId="0" xfId="2" applyFont="1" applyFill="1" applyBorder="1" applyAlignment="1">
      <alignment horizontal="right" vertical="center" wrapText="1"/>
    </xf>
    <xf numFmtId="0" fontId="21" fillId="0" borderId="1" xfId="0" applyFont="1" applyFill="1" applyBorder="1" applyAlignment="1">
      <alignment vertical="center" wrapText="1"/>
    </xf>
    <xf numFmtId="178" fontId="21" fillId="0" borderId="0" xfId="11" applyNumberFormat="1" applyFont="1" applyFill="1" applyBorder="1" applyAlignment="1">
      <alignment vertical="center" wrapText="1"/>
    </xf>
    <xf numFmtId="0" fontId="21" fillId="0" borderId="0" xfId="0" applyFont="1" applyFill="1" applyBorder="1" applyAlignment="1">
      <alignment vertical="center" wrapText="1"/>
    </xf>
    <xf numFmtId="178" fontId="0" fillId="5" borderId="4" xfId="12" applyNumberFormat="1" applyFont="1" applyAlignment="1">
      <alignment vertical="center"/>
    </xf>
    <xf numFmtId="0" fontId="22" fillId="0" borderId="1" xfId="0" applyFont="1" applyFill="1" applyBorder="1" applyAlignment="1">
      <alignment vertical="center" wrapText="1"/>
    </xf>
    <xf numFmtId="178" fontId="22" fillId="0" borderId="0" xfId="11" applyNumberFormat="1" applyFont="1" applyFill="1" applyBorder="1" applyAlignment="1">
      <alignment vertical="center" wrapText="1"/>
    </xf>
    <xf numFmtId="0" fontId="22" fillId="0" borderId="0" xfId="0" applyFont="1" applyFill="1" applyBorder="1" applyAlignment="1">
      <alignment vertical="center" wrapText="1"/>
    </xf>
    <xf numFmtId="178" fontId="0" fillId="0" borderId="0" xfId="7" applyNumberFormat="1" applyFont="1" applyFill="1" applyBorder="1" applyAlignment="1">
      <alignment vertical="center" wrapText="1"/>
    </xf>
    <xf numFmtId="178" fontId="0" fillId="0" borderId="0" xfId="7" applyNumberFormat="1" applyFont="1" applyFill="1" applyBorder="1" applyAlignment="1">
      <alignment vertical="center"/>
    </xf>
    <xf numFmtId="178" fontId="0" fillId="5" borderId="0" xfId="9" applyNumberFormat="1" applyFont="1" applyBorder="1" applyAlignment="1">
      <alignment vertical="center"/>
    </xf>
    <xf numFmtId="178" fontId="0" fillId="5" borderId="0" xfId="6" applyNumberFormat="1" applyFont="1" applyAlignment="1">
      <alignment vertical="center"/>
    </xf>
    <xf numFmtId="0" fontId="23" fillId="3" borderId="9" xfId="0" applyFont="1" applyFill="1" applyBorder="1">
      <alignment vertical="center"/>
    </xf>
    <xf numFmtId="178" fontId="22" fillId="0" borderId="0" xfId="7" applyFont="1" applyFill="1" applyBorder="1" applyAlignment="1">
      <alignment vertical="center" wrapText="1"/>
    </xf>
    <xf numFmtId="0" fontId="20" fillId="3" borderId="8" xfId="3" applyFont="1" applyFill="1" applyBorder="1" applyAlignment="1">
      <alignment horizontal="left" vertical="center" wrapText="1"/>
    </xf>
    <xf numFmtId="178" fontId="0" fillId="5" borderId="0" xfId="10" applyNumberFormat="1" applyFont="1" applyFill="1" applyBorder="1" applyAlignment="1">
      <alignment vertical="center"/>
    </xf>
    <xf numFmtId="178" fontId="22" fillId="0" borderId="3" xfId="11" applyNumberFormat="1" applyFont="1" applyFill="1" applyAlignment="1">
      <alignment vertical="center" wrapText="1"/>
    </xf>
    <xf numFmtId="0" fontId="20" fillId="3" borderId="0" xfId="3" applyFont="1" applyFill="1" applyBorder="1" applyAlignment="1">
      <alignment horizontal="left" vertical="center" wrapText="1"/>
    </xf>
    <xf numFmtId="178" fontId="0" fillId="5" borderId="0" xfId="6" applyNumberFormat="1" applyFont="1" applyFill="1" applyBorder="1" applyAlignment="1">
      <alignment vertical="center"/>
    </xf>
    <xf numFmtId="178" fontId="0" fillId="5" borderId="5" xfId="9" applyNumberFormat="1" applyFont="1" applyFill="1" applyBorder="1" applyAlignment="1">
      <alignment vertical="center"/>
    </xf>
    <xf numFmtId="178" fontId="20" fillId="3" borderId="0" xfId="7" applyFont="1" applyFill="1" applyAlignment="1">
      <alignment horizontal="center" vertical="center" wrapText="1"/>
    </xf>
    <xf numFmtId="178" fontId="22" fillId="0" borderId="0" xfId="7" applyNumberFormat="1" applyFont="1" applyFill="1" applyBorder="1" applyAlignment="1">
      <alignment vertical="center" wrapText="1"/>
    </xf>
    <xf numFmtId="0" fontId="22" fillId="0" borderId="0" xfId="0" applyFont="1" applyAlignment="1">
      <alignment vertical="center" wrapText="1"/>
    </xf>
    <xf numFmtId="178" fontId="22" fillId="0" borderId="0" xfId="7" applyFont="1" applyAlignment="1">
      <alignment vertical="center" wrapText="1"/>
    </xf>
    <xf numFmtId="0" fontId="22" fillId="0" borderId="0" xfId="0" applyNumberFormat="1" applyFont="1" applyFill="1" applyBorder="1" applyAlignment="1">
      <alignment vertical="center" wrapText="1"/>
    </xf>
    <xf numFmtId="178" fontId="22" fillId="0" borderId="0" xfId="7" applyNumberFormat="1" applyFont="1" applyAlignment="1">
      <alignment vertical="center" wrapText="1"/>
    </xf>
    <xf numFmtId="0" fontId="24" fillId="0" borderId="0" xfId="0" applyFont="1" applyAlignment="1">
      <alignment vertical="center" wrapText="1"/>
    </xf>
    <xf numFmtId="0" fontId="0" fillId="5" borderId="3" xfId="8" applyNumberFormat="1" applyFont="1">
      <alignment vertical="center"/>
    </xf>
    <xf numFmtId="0" fontId="0" fillId="5" borderId="0" xfId="9" applyNumberFormat="1" applyFont="1" applyBorder="1">
      <alignment vertical="center"/>
    </xf>
    <xf numFmtId="178" fontId="25" fillId="0" borderId="5" xfId="9" applyNumberFormat="1" applyFont="1" applyFill="1">
      <alignment vertical="center"/>
    </xf>
  </cellXfs>
  <cellStyles count="54">
    <cellStyle name="20% - アクセント 1" xfId="31" builtinId="30" customBuiltin="1"/>
    <cellStyle name="20% - アクセント 2" xfId="35" builtinId="34" customBuiltin="1"/>
    <cellStyle name="20% - アクセント 3" xfId="39" builtinId="38" customBuiltin="1"/>
    <cellStyle name="20% - アクセント 4" xfId="43" builtinId="42" customBuiltin="1"/>
    <cellStyle name="20% - アクセント 5" xfId="47" builtinId="46" customBuiltin="1"/>
    <cellStyle name="20% - アクセント 6" xfId="51" builtinId="50" customBuiltin="1"/>
    <cellStyle name="40% - アクセント 1" xfId="32" builtinId="31" customBuiltin="1"/>
    <cellStyle name="40% - アクセント 2" xfId="36" builtinId="35" customBuiltin="1"/>
    <cellStyle name="40% - アクセント 3" xfId="40" builtinId="39" customBuiltin="1"/>
    <cellStyle name="40% - アクセント 4" xfId="44" builtinId="43" customBuiltin="1"/>
    <cellStyle name="40% - アクセント 5" xfId="48" builtinId="47" customBuiltin="1"/>
    <cellStyle name="40% - アクセント 6" xfId="52" builtinId="51" customBuiltin="1"/>
    <cellStyle name="60% - アクセント 1" xfId="33" builtinId="32" customBuiltin="1"/>
    <cellStyle name="60% - アクセント 2" xfId="37" builtinId="36" customBuiltin="1"/>
    <cellStyle name="60% - アクセント 3" xfId="41" builtinId="40" customBuiltin="1"/>
    <cellStyle name="60% - アクセント 4" xfId="45" builtinId="44" customBuiltin="1"/>
    <cellStyle name="60% - アクセント 5" xfId="49" builtinId="48" customBuiltin="1"/>
    <cellStyle name="60% - アクセント 6" xfId="53" builtinId="52" customBuiltin="1"/>
    <cellStyle name="アクセント 1" xfId="30" builtinId="29" customBuiltin="1"/>
    <cellStyle name="アクセント 2" xfId="34" builtinId="33" customBuiltin="1"/>
    <cellStyle name="アクセント 3" xfId="38" builtinId="37" customBuiltin="1"/>
    <cellStyle name="アクセント 4" xfId="42" builtinId="41" customBuiltin="1"/>
    <cellStyle name="アクセント 5" xfId="46" builtinId="45" customBuiltin="1"/>
    <cellStyle name="アクセント 6" xfId="50" builtinId="49" customBuiltin="1"/>
    <cellStyle name="タイトル" xfId="1" builtinId="15" customBuiltin="1"/>
    <cellStyle name="チェック セル" xfId="25" builtinId="23" customBuiltin="1"/>
    <cellStyle name="どちらでもない" xfId="20" builtinId="28" customBuiltin="1"/>
    <cellStyle name="パーセント" xfId="17" builtinId="5" customBuiltin="1"/>
    <cellStyle name="メモ" xfId="27" builtinId="10" customBuiltin="1"/>
    <cellStyle name="リンク セル" xfId="24" builtinId="24" customBuiltin="1"/>
    <cellStyle name="悪い" xfId="19" builtinId="27" customBuiltin="1"/>
    <cellStyle name="右罫線" xfId="12" xr:uid="{00000000-0005-0000-0000-000008000000}"/>
    <cellStyle name="下罫線" xfId="9" xr:uid="{00000000-0005-0000-0000-000001000000}"/>
    <cellStyle name="概要テキスト" xfId="8" xr:uid="{00000000-0005-0000-0000-00000A000000}"/>
    <cellStyle name="概要金額" xfId="6" xr:uid="{00000000-0005-0000-0000-000009000000}"/>
    <cellStyle name="金額" xfId="7" xr:uid="{00000000-0005-0000-0000-000000000000}"/>
    <cellStyle name="計算" xfId="23" builtinId="22" customBuiltin="1"/>
    <cellStyle name="警告文" xfId="26" builtinId="11" customBuiltin="1"/>
    <cellStyle name="桁区切り" xfId="14" builtinId="6" customBuiltin="1"/>
    <cellStyle name="桁区切り [0.00]" xfId="13" builtinId="3" customBuiltin="1"/>
    <cellStyle name="見出し 1" xfId="2" builtinId="16" customBuiltin="1"/>
    <cellStyle name="見出し 2" xfId="3" builtinId="17" customBuiltin="1"/>
    <cellStyle name="見出し 3" xfId="4" builtinId="18" customBuiltin="1"/>
    <cellStyle name="見出し 4" xfId="5" builtinId="19" customBuiltin="1"/>
    <cellStyle name="左罫線" xfId="11" xr:uid="{00000000-0005-0000-0000-000006000000}"/>
    <cellStyle name="集計" xfId="29" builtinId="25" customBuiltin="1"/>
    <cellStyle name="出力" xfId="22" builtinId="21" customBuiltin="1"/>
    <cellStyle name="上罫線" xfId="10" xr:uid="{00000000-0005-0000-0000-00000C000000}"/>
    <cellStyle name="説明文" xfId="28" builtinId="53" customBuiltin="1"/>
    <cellStyle name="通貨" xfId="16" builtinId="7" customBuiltin="1"/>
    <cellStyle name="通貨 [0.00]" xfId="15" builtinId="4" customBuiltin="1"/>
    <cellStyle name="入力" xfId="21" builtinId="20" customBuiltin="1"/>
    <cellStyle name="標準" xfId="0" builtinId="0" customBuiltin="1"/>
    <cellStyle name="良い" xfId="18" builtinId="26" customBuiltin="1"/>
  </cellStyles>
  <dxfs count="112">
    <dxf>
      <font>
        <b val="0"/>
        <i val="0"/>
        <strike val="0"/>
        <condense val="0"/>
        <extend val="0"/>
        <outline val="0"/>
        <shadow val="0"/>
        <u val="none"/>
        <vertAlign val="baseline"/>
        <sz val="11"/>
        <color auto="1"/>
        <name val="Meiryo UI"/>
        <family val="2"/>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Meiryo UI"/>
        <family val="2"/>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Meiryo UI"/>
        <family val="2"/>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Meiryo UI"/>
        <family val="2"/>
        <charset val="128"/>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family val="3"/>
      </font>
      <numFmt numFmtId="178" formatCode="&quot;¥&quot;#,##0_);[Red]\(&quot;¥&quot;#,##0\)"/>
    </dxf>
    <dxf>
      <font>
        <b/>
        <family val="3"/>
      </font>
      <numFmt numFmtId="178" formatCode="&quot;¥&quot;#,##0_);[Red]\(&quot;¥&quot;#,##0\)"/>
    </dxf>
    <dxf>
      <font>
        <b/>
        <family val="3"/>
      </font>
      <numFmt numFmtId="178" formatCode="&quot;¥&quot;#,##0_);[Red]\(&quot;¥&quot;#,##0\)"/>
    </dxf>
    <dxf>
      <font>
        <b/>
        <family val="3"/>
      </font>
      <numFmt numFmtId="178" formatCode="&quot;¥&quot;#,##0_);[Red]\(&quot;¥&quot;#,##0\)"/>
    </dxf>
    <dxf>
      <border outline="0">
        <bottom style="thin">
          <color theme="4" tint="-0.499984740745262"/>
        </bottom>
      </border>
    </dxf>
    <dxf>
      <font>
        <b/>
        <family val="3"/>
      </font>
      <numFmt numFmtId="178" formatCode="&quot;¥&quot;#,##0_);[Red]\(&quot;¥&quot;#,##0\)"/>
    </dxf>
    <dxf>
      <font>
        <b/>
        <i val="0"/>
        <strike val="0"/>
        <condense val="0"/>
        <extend val="0"/>
        <outline val="0"/>
        <shadow val="0"/>
        <u val="none"/>
        <vertAlign val="baseline"/>
        <sz val="11"/>
        <color theme="0"/>
        <name val="Trebuchet MS"/>
        <scheme val="minor"/>
      </font>
      <fill>
        <patternFill patternType="solid">
          <fgColor indexed="64"/>
          <bgColor theme="4" tint="-0.499984740745262"/>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79" formatCode="&quot;$&quot;#,##0_);[Red]\(&quot;$&quot;#,##0\)"/>
      <fill>
        <patternFill patternType="solid">
          <fgColor indexed="64"/>
          <bgColor theme="9"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Trebuchet MS"/>
        <scheme val="minor"/>
      </font>
      <fill>
        <patternFill patternType="solid">
          <fgColor indexed="64"/>
          <bgColor theme="4" tint="-0.499984740745262"/>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79" formatCode="&quot;$&quot;#,##0_);[Red]\(&quot;$&quot;#,##0\)"/>
      <alignment horizontal="general" vertical="center" textRotation="0" wrapText="0" indent="0" justifyLastLine="0" shrinkToFit="0" readingOrder="0"/>
    </dxf>
    <dxf>
      <font>
        <b val="0"/>
        <i val="0"/>
        <strike val="0"/>
        <condense val="0"/>
        <extend val="0"/>
        <outline val="0"/>
        <shadow val="0"/>
        <u val="none"/>
        <vertAlign val="baseline"/>
        <sz val="11"/>
        <color auto="1"/>
        <name val="Trebuchet MS"/>
        <scheme val="minor"/>
      </font>
      <numFmt numFmtId="0" formatCode="General"/>
    </dxf>
    <dxf>
      <border outline="0">
        <right style="thin">
          <color theme="4" tint="-0.499984740745262"/>
        </right>
        <bottom style="thin">
          <color theme="4" tint="-0.499984740745262"/>
        </bottom>
      </border>
    </dxf>
    <dxf>
      <alignment horizontal="lef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79" formatCode="&quot;$&quot;#,##0_);[Red]\(&quot;$&quot;#,##0\)"/>
      <alignment horizontal="general" vertical="center" textRotation="0" wrapText="0" indent="0" justifyLastLine="0" shrinkToFit="0" readingOrder="0"/>
    </dxf>
    <dxf>
      <font>
        <b val="0"/>
        <i val="0"/>
        <strike val="0"/>
        <condense val="0"/>
        <extend val="0"/>
        <outline val="0"/>
        <shadow val="0"/>
        <u val="none"/>
        <vertAlign val="baseline"/>
        <sz val="11"/>
        <color auto="1"/>
        <name val="Trebuchet MS"/>
        <scheme val="minor"/>
      </font>
      <numFmt numFmtId="0" formatCode="General"/>
    </dxf>
    <dxf>
      <border outline="0">
        <right style="thin">
          <color theme="4" tint="-0.499984740745262"/>
        </right>
        <bottom style="thin">
          <color theme="4" tint="-0.499984740745262"/>
        </bottom>
      </border>
    </dxf>
    <dxf>
      <alignment horizontal="left" vertical="center" textRotation="0" wrapText="1" indent="0" justifyLastLine="0" shrinkToFit="0" readingOrder="0"/>
    </dxf>
    <dxf>
      <numFmt numFmtId="179" formatCode="&quot;$&quot;#,##0_);[Red]\(&quot;$&quot;#,##0\)"/>
    </dxf>
    <dxf>
      <numFmt numFmtId="179" formatCode="&quot;$&quot;#,##0_);[Red]\(&quot;$&quot;#,##0\)"/>
    </dxf>
    <dxf>
      <numFmt numFmtId="179" formatCode="&quot;$&quot;#,##0_);[Red]\(&quot;$&quot;#,##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numFmt numFmtId="179" formatCode="&quot;$&quot;#,##0_);[Red]\(&quot;$&quot;#,##0\)"/>
    </dxf>
    <dxf>
      <numFmt numFmtId="179" formatCode="&quot;$&quot;#,##0_);[Red]\(&quot;$&quot;#,##0\)"/>
    </dxf>
    <dxf>
      <numFmt numFmtId="179" formatCode="&quot;$&quot;#,##0_);[Red]\(&quot;$&quot;#,##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179" formatCode="&quot;$&quot;#,##0_);[Red]\(&quot;$&quot;#,##0\)"/>
    </dxf>
    <dxf>
      <numFmt numFmtId="179" formatCode="&quot;$&quot;#,##0_);[Red]\(&quot;$&quot;#,##0\)"/>
    </dxf>
    <dxf>
      <numFmt numFmtId="179" formatCode="&quot;$&quot;#,##0_);[Red]\(&quot;$&quot;#,##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numFmt numFmtId="0" formatCode="General"/>
      <alignment vertical="center" textRotation="0" wrapText="0" relative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179" formatCode="&quot;$&quot;#,##0_);[Red]\(&quot;$&quot;#,##0\)"/>
    </dxf>
    <dxf>
      <numFmt numFmtId="179" formatCode="&quot;$&quot;#,##0_);[Red]\(&quot;$&quot;#,##0\)"/>
    </dxf>
    <dxf>
      <numFmt numFmtId="179" formatCode="&quot;$&quot;#,##0_);[Red]\(&quot;$&quot;#,##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179" formatCode="&quot;$&quot;#,##0_);[Red]\(&quot;$&quot;#,##0\)"/>
    </dxf>
    <dxf>
      <numFmt numFmtId="179" formatCode="&quot;$&quot;#,##0_);[Red]\(&quot;$&quot;#,##0\)"/>
    </dxf>
    <dxf>
      <numFmt numFmtId="179" formatCode="&quot;$&quot;#,##0_);[Red]\(&quot;$&quot;#,##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179" formatCode="&quot;$&quot;#,##0_);[Red]\(&quot;$&quot;#,##0\)"/>
    </dxf>
    <dxf>
      <numFmt numFmtId="179" formatCode="&quot;$&quot;#,##0_);[Red]\(&quot;$&quot;#,##0\)"/>
    </dxf>
    <dxf>
      <numFmt numFmtId="179" formatCode="&quot;$&quot;#,##0_);[Red]\(&quot;$&quot;#,##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font>
        <u val="none"/>
        <vertAlign val="baseline"/>
        <sz val="10"/>
        <color auto="1"/>
        <name val="Trebuchet MS"/>
        <scheme val="minor"/>
      </font>
      <alignment horizontal="general" vertical="center" textRotation="0" wrapText="0" relative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center" vertical="center" textRotation="0" wrapText="1" indent="0" justifyLastLine="0" shrinkToFit="0" readingOrder="0"/>
    </dxf>
    <dxf>
      <numFmt numFmtId="179" formatCode="&quot;$&quot;#,##0_);[Red]\(&quot;$&quot;#,##0\)"/>
    </dxf>
    <dxf>
      <numFmt numFmtId="179" formatCode="&quot;$&quot;#,##0_);[Red]\(&quot;$&quot;#,##0\)"/>
    </dxf>
    <dxf>
      <numFmt numFmtId="179" formatCode="&quot;$&quot;#,##0_);[Red]\(&quot;$&quot;#,##0\)"/>
    </dxf>
    <dxf>
      <font>
        <b val="0"/>
        <i val="0"/>
        <color rgb="FFC00000"/>
      </font>
    </dxf>
    <dxf>
      <font>
        <b val="0"/>
        <i val="0"/>
        <color rgb="FFC00000"/>
      </font>
    </dxf>
    <dxf>
      <fill>
        <patternFill>
          <bgColor theme="4" tint="0.79998168889431442"/>
        </patternFill>
      </fill>
    </dxf>
    <dxf>
      <font>
        <b/>
        <i val="0"/>
      </font>
      <fill>
        <patternFill>
          <bgColor theme="4" tint="0.39994506668294322"/>
        </patternFill>
      </fill>
      <border>
        <left style="thin">
          <color theme="4" tint="-0.24994659260841701"/>
        </left>
        <right style="thin">
          <color theme="4" tint="-0.24994659260841701"/>
        </right>
        <top style="double">
          <color theme="4" tint="-0.24994659260841701"/>
        </top>
        <bottom style="thin">
          <color theme="4" tint="-0.24994659260841701"/>
        </bottom>
      </border>
    </dxf>
    <dxf>
      <font>
        <b/>
        <i val="0"/>
        <color theme="0"/>
      </font>
      <fill>
        <patternFill>
          <bgColor theme="4" tint="-0.499984740745262"/>
        </patternFill>
      </fill>
      <border>
        <bottom style="thin">
          <color theme="0"/>
        </bottom>
      </border>
    </dxf>
    <dxf>
      <border>
        <left style="thin">
          <color theme="4" tint="-0.24994659260841701"/>
        </left>
        <right style="thin">
          <color theme="4" tint="-0.24994659260841701"/>
        </right>
        <top style="thin">
          <color theme="4" tint="-0.24994659260841701"/>
        </top>
        <bottom style="thin">
          <color theme="4" tint="-0.24994659260841701"/>
        </bottom>
      </border>
    </dxf>
    <dxf>
      <fill>
        <patternFill>
          <bgColor theme="4" tint="-0.499984740745262"/>
        </patternFill>
      </fill>
    </dxf>
    <dxf>
      <fill>
        <patternFill>
          <bgColor theme="4" tint="-0.499984740745262"/>
        </patternFill>
      </fill>
    </dxf>
    <dxf>
      <fill>
        <patternFill>
          <bgColor theme="9" tint="0.79998168889431442"/>
        </patternFill>
      </fill>
      <border diagonalUp="0" diagonalDown="0">
        <left/>
        <right/>
        <top/>
        <bottom/>
        <vertical/>
        <horizontal/>
      </border>
    </dxf>
  </dxfs>
  <tableStyles count="2" defaultTableStyle="Monthly Family Budget" defaultPivotStyle="PivotStyleLight16">
    <tableStyle name="ActualMonthlyIncome" pivot="0" count="3" xr9:uid="{00000000-0011-0000-FFFF-FFFF00000000}">
      <tableStyleElement type="wholeTable" dxfId="111"/>
      <tableStyleElement type="headerRow" dxfId="110"/>
      <tableStyleElement type="firstColumn" dxfId="109"/>
    </tableStyle>
    <tableStyle name="Monthly Family Budget" pivot="0" count="4" xr9:uid="{00000000-0011-0000-FFFF-FFFF01000000}">
      <tableStyleElement type="wholeTable" dxfId="108"/>
      <tableStyleElement type="headerRow" dxfId="107"/>
      <tableStyleElement type="totalRow" dxfId="106"/>
      <tableStyleElement type="firstRowStripe" dxfId="10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住居費" displayName="住居費" ref="B5:E17" totalsRowCount="1">
  <autoFilter ref="B5:E16" xr:uid="{00000000-0009-0000-0100-000001000000}"/>
  <tableColumns count="4">
    <tableColumn id="1" xr3:uid="{00000000-0010-0000-0000-000001000000}" name="住居費" totalsRowLabel="集計" totalsRowDxfId="3"/>
    <tableColumn id="2" xr3:uid="{00000000-0010-0000-0000-000002000000}" name="予測_x000a_コスト" totalsRowFunction="sum" dataDxfId="102" totalsRowDxfId="2" totalsRowCellStyle="金額"/>
    <tableColumn id="3" xr3:uid="{00000000-0010-0000-0000-000003000000}" name="実際_x000a_コスト" totalsRowFunction="sum" dataDxfId="101" totalsRowDxfId="1" totalsRowCellStyle="金額"/>
    <tableColumn id="4" xr3:uid="{00000000-0010-0000-0000-000004000000}" name="差額" totalsRowFunction="sum" dataDxfId="100" totalsRowDxfId="0" totalsRowCellStyle="金額"/>
  </tableColumns>
  <tableStyleInfo name="Monthly Family Budget" showFirstColumn="0" showLastColumn="0" showRowStripes="1" showColumnStripes="0"/>
  <extLst>
    <ext xmlns:x14="http://schemas.microsoft.com/office/spreadsheetml/2009/9/main" uri="{504A1905-F514-4f6f-8877-14C23A59335A}">
      <x14:table altTextSummary="この表には、サンプルの経費カテゴリとサンプルのカテゴリに関連するサンプルの経費が表示されます。予算と実際の費用を入力します。差額は自動的に計算されます"/>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税金" displayName="税金" ref="G38:J43" totalsRowCount="1" headerRowDxfId="46" dataDxfId="45" totalsRowDxfId="44">
  <autoFilter ref="G38:J42" xr:uid="{00000000-0009-0000-0100-00000A000000}"/>
  <tableColumns count="4">
    <tableColumn id="1" xr3:uid="{00000000-0010-0000-0900-000001000000}" name="税金" totalsRowLabel="集計" dataDxfId="43" totalsRowDxfId="42"/>
    <tableColumn id="2" xr3:uid="{00000000-0010-0000-0900-000002000000}" name="予測_x000a_コスト" totalsRowFunction="sum"/>
    <tableColumn id="3" xr3:uid="{00000000-0010-0000-0900-000003000000}" name="実際_x000a_コスト" totalsRowFunction="sum"/>
    <tableColumn id="4" xr3:uid="{00000000-0010-0000-0900-000004000000}" name="差額" totalsRowFunction="sum"/>
  </tableColumns>
  <tableStyleInfo name="Monthly Family Budget" showFirstColumn="0" showLastColumn="0" showRowStripes="1" showColumnStripes="0"/>
  <extLst>
    <ext xmlns:x14="http://schemas.microsoft.com/office/spreadsheetml/2009/9/main" uri="{504A1905-F514-4f6f-8877-14C23A59335A}">
      <x14:table altTextSummary="この表には、サンプルの経費カテゴリとサンプルのカテゴリに関連するサンプルの経費が表示されます。予算と実際の費用を入力します。差額は自動的に計算されます"/>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貯蓄" displayName="貯蓄" ref="B62:E67" totalsRowCount="1" headerRowDxfId="41" dataDxfId="40" totalsRowDxfId="39">
  <autoFilter ref="B62:E66" xr:uid="{00000000-0009-0000-0100-00000B000000}"/>
  <tableColumns count="4">
    <tableColumn id="1" xr3:uid="{00000000-0010-0000-0A00-000001000000}" name="貯蓄/投資" totalsRowLabel="集計" dataDxfId="38" totalsRowDxfId="37"/>
    <tableColumn id="2" xr3:uid="{00000000-0010-0000-0A00-000002000000}" name="予測_x000a_コスト" totalsRowFunction="sum" dataDxfId="36"/>
    <tableColumn id="3" xr3:uid="{00000000-0010-0000-0A00-000003000000}" name="実際_x000a_コスト" totalsRowFunction="sum" dataDxfId="35"/>
    <tableColumn id="4" xr3:uid="{00000000-0010-0000-0A00-000004000000}" name="差額" totalsRowFunction="sum" dataDxfId="34"/>
  </tableColumns>
  <tableStyleInfo name="Monthly Family Budget" showFirstColumn="0" showLastColumn="0" showRowStripes="1" showColumnStripes="0"/>
  <extLst>
    <ext xmlns:x14="http://schemas.microsoft.com/office/spreadsheetml/2009/9/main" uri="{504A1905-F514-4f6f-8877-14C23A59335A}">
      <x14:table altTextSummary="この表には、サンプルの経費カテゴリとサンプルのカテゴリに関連するサンプルの経費が表示されます。予算と実際の費用を入力します。差額は自動的に計算されます"/>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ギフト" displayName="ギフト" ref="G63:J67" totalsRowCount="1" headerRowDxfId="33" dataDxfId="32" totalsRowDxfId="31">
  <autoFilter ref="G63:J66" xr:uid="{00000000-0009-0000-0100-00000C000000}"/>
  <tableColumns count="4">
    <tableColumn id="1" xr3:uid="{00000000-0010-0000-0B00-000001000000}" name="贈答および寄付" totalsRowLabel="集計" dataDxfId="30" totalsRowDxfId="29"/>
    <tableColumn id="2" xr3:uid="{00000000-0010-0000-0B00-000002000000}" name="予測_x000a_コスト" totalsRowFunction="sum"/>
    <tableColumn id="3" xr3:uid="{00000000-0010-0000-0B00-000003000000}" name="実際_x000a_コスト" totalsRowFunction="sum"/>
    <tableColumn id="4" xr3:uid="{00000000-0010-0000-0B00-000004000000}" name="差額" totalsRowFunction="sum"/>
  </tableColumns>
  <tableStyleInfo name="Monthly Family Budget" showFirstColumn="0" showLastColumn="0" showRowStripes="1" showColumnStripes="0"/>
  <extLst>
    <ext xmlns:x14="http://schemas.microsoft.com/office/spreadsheetml/2009/9/main" uri="{504A1905-F514-4f6f-8877-14C23A59335A}">
      <x14:table altTextSummary="この表には、サンプルの経費カテゴリとサンプルのカテゴリに関連するサンプルの経費が表示されます。予算と実際の費用を入力します。差額は自動的に計算されます"/>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法律" displayName="法律" ref="B55:E60" totalsRowCount="1" headerRowDxfId="28" dataDxfId="27" totalsRowDxfId="26">
  <autoFilter ref="B55:E59" xr:uid="{00000000-0009-0000-0100-00000D000000}"/>
  <tableColumns count="4">
    <tableColumn id="1" xr3:uid="{00000000-0010-0000-0C00-000001000000}" name="法律" totalsRowLabel="集計" dataDxfId="25" totalsRowDxfId="24"/>
    <tableColumn id="2" xr3:uid="{00000000-0010-0000-0C00-000002000000}" name="予測_x000a_コスト" totalsRowFunction="sum" dataDxfId="23"/>
    <tableColumn id="3" xr3:uid="{00000000-0010-0000-0C00-000003000000}" name="実際_x000a_コスト" totalsRowFunction="sum" dataDxfId="22"/>
    <tableColumn id="4" xr3:uid="{00000000-0010-0000-0C00-000004000000}" name="差額" totalsRowFunction="sum" dataDxfId="21"/>
  </tableColumns>
  <tableStyleInfo name="Monthly Family Budget" showFirstColumn="0" showLastColumn="0" showRowStripes="1" showColumnStripes="0"/>
  <extLst>
    <ext xmlns:x14="http://schemas.microsoft.com/office/spreadsheetml/2009/9/main" uri="{504A1905-F514-4f6f-8877-14C23A59335A}">
      <x14:table altTextSummary="この表には、サンプルの経費カテゴリとサンプルのカテゴリに関連するサンプルの経費が表示されます。予算と実際の費用を入力します。差額は自動的に計算されます"/>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見積月収の収入" displayName="見積月収の収入" ref="G2:H6" totalsRowShown="0" headerRowDxfId="20" tableBorderDxfId="19">
  <autoFilter ref="G2:H6" xr:uid="{00000000-0009-0000-0100-000012000000}">
    <filterColumn colId="0" hiddenButton="1"/>
    <filterColumn colId="1" hiddenButton="1"/>
  </autoFilter>
  <tableColumns count="2">
    <tableColumn id="1" xr3:uid="{00000000-0010-0000-0D00-000001000000}" name="見積月収の収入源" dataDxfId="18"/>
    <tableColumn id="2" xr3:uid="{00000000-0010-0000-0D00-000002000000}" name="金額" dataDxfId="17"/>
  </tableColumns>
  <tableStyleInfo name="ActualMonthlyIncome" showFirstColumn="0" showLastColumn="0" showRowStripes="0" showColumnStripes="0"/>
  <extLst>
    <ext xmlns:x14="http://schemas.microsoft.com/office/spreadsheetml/2009/9/main" uri="{504A1905-F514-4f6f-8877-14C23A59335A}">
      <x14:table altTextSummary="この表には、見積月収の収入源および金額が表示されます。1 か月の収入合計は自動的に計算されます"/>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実月収の収入" displayName="実月収の収入" ref="G8:H12" totalsRowShown="0" headerRowDxfId="16" tableBorderDxfId="15">
  <autoFilter ref="G8:H12" xr:uid="{00000000-0009-0000-0100-000013000000}">
    <filterColumn colId="0" hiddenButton="1"/>
    <filterColumn colId="1" hiddenButton="1"/>
  </autoFilter>
  <tableColumns count="2">
    <tableColumn id="1" xr3:uid="{00000000-0010-0000-0E00-000001000000}" name="実月収の収入源" dataDxfId="14"/>
    <tableColumn id="2" xr3:uid="{00000000-0010-0000-0E00-000002000000}" name="金額" dataDxfId="13"/>
  </tableColumns>
  <tableStyleInfo name="ActualMonthlyIncome" showFirstColumn="0" showLastColumn="0" showRowStripes="1" showColumnStripes="0"/>
  <extLst>
    <ext xmlns:x14="http://schemas.microsoft.com/office/spreadsheetml/2009/9/main" uri="{504A1905-F514-4f6f-8877-14C23A59335A}">
      <x14:table altTextSummary="この表には、実月収の収入源および金額が表示されます。1 か月の収入合計は自動的に計算されます"/>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F000000}" name="残高" displayName="残高" ref="G14:H17" totalsRowShown="0">
  <autoFilter ref="G14:H17" xr:uid="{00000000-0009-0000-0100-000016000000}">
    <filterColumn colId="0" hiddenButton="1"/>
    <filterColumn colId="1" hiddenButton="1"/>
  </autoFilter>
  <tableColumns count="2">
    <tableColumn id="1" xr3:uid="{00000000-0010-0000-0F00-000001000000}" name="残高" dataDxfId="12"/>
    <tableColumn id="2" xr3:uid="{00000000-0010-0000-0F00-000002000000}" name="金額" dataDxfId="11"/>
  </tableColumns>
  <tableStyleInfo name="Monthly Family Budget" showFirstColumn="1" showLastColumn="0" showRowStripes="1" showColumnStripes="0"/>
  <extLst>
    <ext xmlns:x14="http://schemas.microsoft.com/office/spreadsheetml/2009/9/main" uri="{504A1905-F514-4f6f-8877-14C23A59335A}">
      <x14:table altTextSummary="この表では残高項目と金額が自動的に計算されます。"/>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概要" displayName="概要" ref="B2:E3" totalsRowShown="0" headerRowDxfId="10" dataDxfId="9" tableBorderDxfId="8" dataCellStyle="下罫線">
  <autoFilter ref="B2:E3" xr:uid="{00000000-0009-0000-0100-00000E000000}">
    <filterColumn colId="0" hiddenButton="1"/>
    <filterColumn colId="1" hiddenButton="1"/>
    <filterColumn colId="2" hiddenButton="1"/>
    <filterColumn colId="3" hiddenButton="1"/>
  </autoFilter>
  <tableColumns count="4">
    <tableColumn id="1" xr3:uid="{00000000-0010-0000-1000-000001000000}" name="概要テーブル" dataDxfId="7" dataCellStyle="下罫線"/>
    <tableColumn id="2" xr3:uid="{00000000-0010-0000-1000-000002000000}" name="集計_x000a_予算" dataDxfId="6" dataCellStyle="下罫線"/>
    <tableColumn id="3" xr3:uid="{00000000-0010-0000-1000-000003000000}" name="集計_x000a_実際の費用" dataDxfId="5" dataCellStyle="下罫線"/>
    <tableColumn id="4" xr3:uid="{00000000-0010-0000-1000-000004000000}" name="集計_x000a_差額" dataDxfId="4" dataCellStyle="下罫線"/>
  </tableColumns>
  <tableStyleInfo name="ActualMonthlyIncome" showFirstColumn="0" showLastColumn="0" showRowStripes="1" showColumnStripes="0"/>
  <extLst>
    <ext xmlns:x14="http://schemas.microsoft.com/office/spreadsheetml/2009/9/main" uri="{504A1905-F514-4f6f-8877-14C23A59335A}">
      <x14:table altTextSummary="この概要の表では、予算合計、実際の費用の合計、差額の合計が自動的に計算されま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交通費" displayName="交通費" ref="B19:E28" totalsRowCount="1" headerRowDxfId="99" dataDxfId="98" totalsRowDxfId="97">
  <autoFilter ref="B19:E27" xr:uid="{00000000-0009-0000-0100-000002000000}"/>
  <tableColumns count="4">
    <tableColumn id="1" xr3:uid="{00000000-0010-0000-0100-000001000000}" name="交通費" totalsRowLabel="集計" dataDxfId="96" totalsRowDxfId="95"/>
    <tableColumn id="2" xr3:uid="{00000000-0010-0000-0100-000002000000}" name="予測_x000a_コスト" totalsRowFunction="sum" dataDxfId="94"/>
    <tableColumn id="3" xr3:uid="{00000000-0010-0000-0100-000003000000}" name="実際_x000a_コスト" totalsRowFunction="sum" dataDxfId="93"/>
    <tableColumn id="4" xr3:uid="{00000000-0010-0000-0100-000004000000}" name="差額" totalsRowFunction="sum" dataDxfId="92"/>
  </tableColumns>
  <tableStyleInfo name="Monthly Family Budget" showFirstColumn="0" showLastColumn="0" showRowStripes="1" showColumnStripes="0"/>
  <extLst>
    <ext xmlns:x14="http://schemas.microsoft.com/office/spreadsheetml/2009/9/main" uri="{504A1905-F514-4f6f-8877-14C23A59335A}">
      <x14:table altTextSummary="この表には、サンプルの経費カテゴリとサンプルのカテゴリに関連するサンプルの経費が表示されます。予算と実際の費用を入力します。差額は自動的に計算されます"/>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保険料" displayName="保険料" ref="B30:E35" totalsRowCount="1" headerRowDxfId="91" dataDxfId="90" totalsRowDxfId="89">
  <autoFilter ref="B30:E34" xr:uid="{00000000-0009-0000-0100-000003000000}"/>
  <tableColumns count="4">
    <tableColumn id="1" xr3:uid="{00000000-0010-0000-0200-000001000000}" name="保険" totalsRowLabel="集計" dataDxfId="88" totalsRowDxfId="87"/>
    <tableColumn id="2" xr3:uid="{00000000-0010-0000-0200-000002000000}" name="予測_x000a_コスト" totalsRowFunction="sum" dataDxfId="86"/>
    <tableColumn id="3" xr3:uid="{00000000-0010-0000-0200-000003000000}" name="実際_x000a_コスト" totalsRowFunction="sum" dataDxfId="85"/>
    <tableColumn id="4" xr3:uid="{00000000-0010-0000-0200-000004000000}" name="差額" totalsRowFunction="sum" dataDxfId="84"/>
  </tableColumns>
  <tableStyleInfo name="Monthly Family Budget" showFirstColumn="0" showLastColumn="0" showRowStripes="1" showColumnStripes="0"/>
  <extLst>
    <ext xmlns:x14="http://schemas.microsoft.com/office/spreadsheetml/2009/9/main" uri="{504A1905-F514-4f6f-8877-14C23A59335A}">
      <x14:table altTextSummary="この表には、サンプルの経費カテゴリとサンプルのカテゴリに関連するサンプルの経費が表示されます。予算と実際の費用を入力します。差額は自動的に計算されます"/>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食費" displayName="食費" ref="B37:E41" totalsRowCount="1" headerRowDxfId="83" dataDxfId="82" totalsRowDxfId="81">
  <autoFilter ref="B37:E40" xr:uid="{00000000-0009-0000-0100-000004000000}"/>
  <tableColumns count="4">
    <tableColumn id="1" xr3:uid="{00000000-0010-0000-0300-000001000000}" name="食費" totalsRowLabel="集計" dataDxfId="80" totalsRowDxfId="79"/>
    <tableColumn id="2" xr3:uid="{00000000-0010-0000-0300-000002000000}" name="予測_x000a_コスト" totalsRowFunction="sum" dataDxfId="78"/>
    <tableColumn id="3" xr3:uid="{00000000-0010-0000-0300-000003000000}" name="実際_x000a_コスト" totalsRowFunction="sum" dataDxfId="77"/>
    <tableColumn id="4" xr3:uid="{00000000-0010-0000-0300-000004000000}" name="差額" totalsRowFunction="sum" dataDxfId="76"/>
  </tableColumns>
  <tableStyleInfo name="Monthly Family Budget" showFirstColumn="0" showLastColumn="0" showRowStripes="1" showColumnStripes="0"/>
  <extLst>
    <ext xmlns:x14="http://schemas.microsoft.com/office/spreadsheetml/2009/9/main" uri="{504A1905-F514-4f6f-8877-14C23A59335A}">
      <x14:table altTextSummary="この表には、サンプルの経費カテゴリとサンプルのカテゴリに関連するサンプルの経費が表示されます。予算と実際の費用を入力します。差額は自動的に計算されます"/>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子供" displayName="子供" ref="B43:E53" totalsRowCount="1" headerRowDxfId="75" dataDxfId="74" totalsRowDxfId="73">
  <autoFilter ref="B43:E52" xr:uid="{00000000-0009-0000-0100-000005000000}"/>
  <tableColumns count="4">
    <tableColumn id="1" xr3:uid="{00000000-0010-0000-0400-000001000000}" name="子供" totalsRowLabel="集計" dataDxfId="72" totalsRowDxfId="71"/>
    <tableColumn id="2" xr3:uid="{00000000-0010-0000-0400-000002000000}" name="予測_x000a_コスト" totalsRowFunction="sum" dataDxfId="70"/>
    <tableColumn id="3" xr3:uid="{00000000-0010-0000-0400-000003000000}" name="実際_x000a_コスト" totalsRowFunction="sum" dataDxfId="69"/>
    <tableColumn id="4" xr3:uid="{00000000-0010-0000-0400-000004000000}" name="差額" totalsRowFunction="sum" dataDxfId="68"/>
  </tableColumns>
  <tableStyleInfo name="Monthly Family Budget" showFirstColumn="0" showLastColumn="0" showRowStripes="1" showColumnStripes="0"/>
  <extLst>
    <ext xmlns:x14="http://schemas.microsoft.com/office/spreadsheetml/2009/9/main" uri="{504A1905-F514-4f6f-8877-14C23A59335A}">
      <x14:table altTextSummary="この表には、サンプルの経費カテゴリとサンプルのカテゴリに関連するサンプルの経費が表示されます。予算と実際の費用を入力します。差額は自動的に計算されます"/>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ペット費用" displayName="ペット費用" ref="G55:J61" totalsRowCount="1" headerRowDxfId="67" dataDxfId="66" totalsRowDxfId="65">
  <autoFilter ref="G55:J60" xr:uid="{00000000-0009-0000-0100-000006000000}"/>
  <tableColumns count="4">
    <tableColumn id="1" xr3:uid="{00000000-0010-0000-0500-000001000000}" name="ペット費用" totalsRowLabel="集計" dataDxfId="64" totalsRowDxfId="63"/>
    <tableColumn id="2" xr3:uid="{00000000-0010-0000-0500-000002000000}" name="予測_x000a_コスト" totalsRowFunction="sum"/>
    <tableColumn id="3" xr3:uid="{00000000-0010-0000-0500-000003000000}" name="実際_x000a_コスト" totalsRowFunction="sum"/>
    <tableColumn id="4" xr3:uid="{00000000-0010-0000-0500-000004000000}" name="差額" totalsRowFunction="sum"/>
  </tableColumns>
  <tableStyleInfo name="Monthly Family Budget" showFirstColumn="0" showLastColumn="0" showRowStripes="1" showColumnStripes="0"/>
  <extLst>
    <ext xmlns:x14="http://schemas.microsoft.com/office/spreadsheetml/2009/9/main" uri="{504A1905-F514-4f6f-8877-14C23A59335A}">
      <x14:table altTextSummary="この表には、サンプルの経費カテゴリとサンプルのカテゴリに関連するサンプルの経費が表示されます。予算と実際の費用を入力します。差額は自動的に計算されます"/>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介護" displayName="介護" ref="G45:J53" totalsRowCount="1" headerRowDxfId="62" dataDxfId="61" totalsRowDxfId="60">
  <autoFilter ref="G45:J52" xr:uid="{00000000-0009-0000-0100-000007000000}"/>
  <tableColumns count="4">
    <tableColumn id="1" xr3:uid="{00000000-0010-0000-0600-000001000000}" name="介護" totalsRowLabel="集計" dataDxfId="59" totalsRowDxfId="58"/>
    <tableColumn id="2" xr3:uid="{00000000-0010-0000-0600-000002000000}" name="予測_x000a_コスト" totalsRowFunction="sum"/>
    <tableColumn id="3" xr3:uid="{00000000-0010-0000-0600-000003000000}" name="実際_x000a_コスト" totalsRowFunction="sum"/>
    <tableColumn id="4" xr3:uid="{00000000-0010-0000-0600-000004000000}" name="差額" totalsRowFunction="sum"/>
  </tableColumns>
  <tableStyleInfo name="Monthly Family Budget" showFirstColumn="0" showLastColumn="0" showRowStripes="1" showColumnStripes="0"/>
  <extLst>
    <ext xmlns:x14="http://schemas.microsoft.com/office/spreadsheetml/2009/9/main" uri="{504A1905-F514-4f6f-8877-14C23A59335A}">
      <x14:table altTextSummary="この表には、サンプルの経費カテゴリとサンプルのカテゴリに関連するサンプルの経費が表示されます。予算と実際の費用を入力します。差額は自動的に計算されます"/>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娯楽" displayName="娯楽" ref="G28:J36" totalsRowCount="1" headerRowDxfId="57" dataDxfId="56" totalsRowDxfId="55">
  <autoFilter ref="G28:J35" xr:uid="{00000000-0009-0000-0100-000008000000}"/>
  <tableColumns count="4">
    <tableColumn id="1" xr3:uid="{00000000-0010-0000-0700-000001000000}" name="娯楽" totalsRowLabel="集計" dataDxfId="54" totalsRowDxfId="53"/>
    <tableColumn id="2" xr3:uid="{00000000-0010-0000-0700-000002000000}" name="予測_x000a_コスト" totalsRowFunction="sum"/>
    <tableColumn id="3" xr3:uid="{00000000-0010-0000-0700-000003000000}" name="実際_x000a_コスト" totalsRowFunction="sum"/>
    <tableColumn id="4" xr3:uid="{00000000-0010-0000-0700-000004000000}" name="差額" totalsRowFunction="sum"/>
  </tableColumns>
  <tableStyleInfo name="Monthly Family Budget" showFirstColumn="0" showLastColumn="0" showRowStripes="1" showColumnStripes="0"/>
  <extLst>
    <ext xmlns:x14="http://schemas.microsoft.com/office/spreadsheetml/2009/9/main" uri="{504A1905-F514-4f6f-8877-14C23A59335A}">
      <x14:table altTextSummary="この表には、サンプルの経費カテゴリとサンプルのカテゴリに関連するサンプルの経費が表示されます。予算と実際の費用を入力します。差額は自動的に計算されます"/>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ローン" displayName="ローン" ref="G19:J26" totalsRowCount="1" headerRowDxfId="52" dataDxfId="51" totalsRowDxfId="50">
  <autoFilter ref="G19:J25" xr:uid="{00000000-0009-0000-0100-000009000000}"/>
  <tableColumns count="4">
    <tableColumn id="1" xr3:uid="{00000000-0010-0000-0800-000001000000}" name="ローン" totalsRowLabel="集計" dataDxfId="49" totalsRowDxfId="48"/>
    <tableColumn id="2" xr3:uid="{00000000-0010-0000-0800-000002000000}" name="予測_x000a_コスト" totalsRowFunction="sum"/>
    <tableColumn id="3" xr3:uid="{00000000-0010-0000-0800-000003000000}" name="実際_x000a_コスト" totalsRowFunction="sum" totalsRowDxfId="47"/>
    <tableColumn id="4" xr3:uid="{00000000-0010-0000-0800-000004000000}" name="差額" totalsRowFunction="sum"/>
  </tableColumns>
  <tableStyleInfo name="Monthly Family Budget" showFirstColumn="0" showLastColumn="0" showRowStripes="1" showColumnStripes="0"/>
  <extLst>
    <ext xmlns:x14="http://schemas.microsoft.com/office/spreadsheetml/2009/9/main" uri="{504A1905-F514-4f6f-8877-14C23A59335A}">
      <x14:table altTextSummary="この表には、サンプルの経費カテゴリとサンプルのカテゴリに関連するサンプルの経費が表示されます。予算と実際の費用を入力します。差額は自動的に計算されます"/>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Origin">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F7915"/>
      </a:hlink>
      <a:folHlink>
        <a:srgbClr val="996600"/>
      </a:folHlink>
    </a:clrScheme>
    <a:fontScheme name="Monthly Family Budget">
      <a:majorFont>
        <a:latin typeface="Trebuchet MS"/>
        <a:ea typeface=""/>
        <a:cs typeface=""/>
      </a:majorFont>
      <a:minorFont>
        <a:latin typeface="Trebuchet MS"/>
        <a:ea typeface=""/>
        <a:cs typeface=""/>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contourW="27500" prstMaterial="matte">
            <a:bevelT w="0" h="0"/>
            <a:contourClr>
              <a:schemeClr val="phClr">
                <a:tint val="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atMod val="350000"/>
              </a:schemeClr>
              <a:schemeClr val="phClr">
                <a:tint val="83000"/>
              </a:schemeClr>
            </a:duotone>
          </a:blip>
          <a:tile tx="0" ty="0" sx="100000" sy="100000" flip="x" algn="t"/>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J68"/>
  <sheetViews>
    <sheetView showGridLines="0" tabSelected="1" zoomScaleNormal="100" workbookViewId="0"/>
  </sheetViews>
  <sheetFormatPr defaultRowHeight="30" customHeight="1" x14ac:dyDescent="0.25"/>
  <cols>
    <col min="1" max="1" width="2.21875" customWidth="1"/>
    <col min="2" max="2" width="24.6640625" customWidth="1"/>
    <col min="3" max="3" width="20.109375" customWidth="1"/>
    <col min="4" max="4" width="18.6640625" customWidth="1"/>
    <col min="5" max="5" width="22.109375" customWidth="1"/>
    <col min="6" max="6" width="3.88671875" customWidth="1"/>
    <col min="7" max="7" width="32.33203125" customWidth="1"/>
    <col min="8" max="8" width="20.109375" customWidth="1"/>
    <col min="9" max="9" width="18.6640625" style="15" customWidth="1"/>
    <col min="10" max="10" width="22.109375" customWidth="1"/>
    <col min="11" max="11" width="2.6640625" customWidth="1"/>
  </cols>
  <sheetData>
    <row r="1" spans="2:10" s="4" customFormat="1" ht="39.950000000000003" customHeight="1" x14ac:dyDescent="0.25">
      <c r="B1" s="22" t="s">
        <v>0</v>
      </c>
      <c r="C1" s="22"/>
      <c r="D1" s="22"/>
      <c r="E1" s="22"/>
      <c r="F1" s="22"/>
      <c r="G1" s="22"/>
      <c r="H1" s="22"/>
      <c r="I1" s="23"/>
      <c r="J1" s="24"/>
    </row>
    <row r="2" spans="2:10" ht="30" customHeight="1" x14ac:dyDescent="0.25">
      <c r="B2" s="21" t="s">
        <v>1</v>
      </c>
      <c r="C2" s="25" t="s">
        <v>86</v>
      </c>
      <c r="D2" s="25" t="s">
        <v>87</v>
      </c>
      <c r="E2" s="25" t="s">
        <v>88</v>
      </c>
      <c r="F2" s="26"/>
      <c r="G2" s="17" t="s">
        <v>48</v>
      </c>
      <c r="H2" s="8" t="s">
        <v>84</v>
      </c>
      <c r="I2" s="27"/>
      <c r="J2" s="28"/>
    </row>
    <row r="3" spans="2:10" ht="30" customHeight="1" x14ac:dyDescent="0.25">
      <c r="B3" s="54"/>
      <c r="C3" s="54">
        <f>住居費[[#Totals],[予測
コスト]]+交通費[[#Totals],[予測
コスト]]+保険料[[#Totals],[予測
コスト]]+食費[[#Totals],[予測
コスト]]+子供[[#Totals],[予測
コスト]]+法律[[#Totals],[予測
コスト]]+貯蓄[[#Totals],[予測
コスト]]+ローン[[#Totals],[予測
コスト]]+娯楽[[#Totals],[予測
コスト]]+税金[[#Totals],[予測
コスト]]+介護[[#Totals],[予測
コスト]]+ペット費用[[#Totals],[予測
コスト]]+ギフト[[#Totals],[予測
コスト]]</f>
        <v>120300</v>
      </c>
      <c r="D3" s="54">
        <f>住居費[[#Totals],[実際
コスト]]+交通費[[#Totals],[実際
コスト]]+保険料[[#Totals],[実際
コスト]]+食費[[#Totals],[実際
コスト]]+子供[[#Totals],[実際
コスト]]+法律[[#Totals],[実際
コスト]]+貯蓄[[#Totals],[実際
コスト]]+ローン[[#Totals],[実際
コスト]]+娯楽[[#Totals],[実際
コスト]]+税金[[#Totals],[実際
コスト]]+介護[[#Totals],[実際
コスト]]+ペット費用[[#Totals],[実際
コスト]]+ギフト[[#Totals],[実際
コスト]]</f>
        <v>131700</v>
      </c>
      <c r="E3" s="54">
        <f>住居費[[#Totals],[差額]]+交通費[[#Totals],[差額]]+保険料[[#Totals],[差額]]+食費[[#Totals],[差額]]+子供[[#Totals],[差額]]+法律[[#Totals],[差額]]+貯蓄[[#Totals],[差額]]+ローン[[#Totals],[差額]]+娯楽[[#Totals],[差額]]+税金[[#Totals],[差額]]+介護[[#Totals],[差額]]+ペット費用[[#Totals],[差額]]+ギフト[[#Totals],[差額]]</f>
        <v>-11400</v>
      </c>
      <c r="F3" s="28"/>
      <c r="G3" s="52" t="s">
        <v>49</v>
      </c>
      <c r="H3" s="29">
        <v>400000</v>
      </c>
      <c r="I3" s="27"/>
      <c r="J3" s="28"/>
    </row>
    <row r="4" spans="2:10" ht="30" customHeight="1" x14ac:dyDescent="0.25">
      <c r="B4" s="20"/>
      <c r="C4" s="20"/>
      <c r="D4" s="20"/>
      <c r="E4" s="20"/>
      <c r="F4" s="30"/>
      <c r="G4" s="52" t="s">
        <v>50</v>
      </c>
      <c r="H4" s="29">
        <v>120000</v>
      </c>
      <c r="I4" s="31"/>
      <c r="J4" s="32"/>
    </row>
    <row r="5" spans="2:10" ht="30" customHeight="1" x14ac:dyDescent="0.25">
      <c r="B5" s="7" t="s">
        <v>2</v>
      </c>
      <c r="C5" s="9" t="s">
        <v>45</v>
      </c>
      <c r="D5" s="9" t="s">
        <v>46</v>
      </c>
      <c r="E5" s="9" t="s">
        <v>47</v>
      </c>
      <c r="F5" s="30"/>
      <c r="G5" s="52" t="s">
        <v>51</v>
      </c>
      <c r="H5" s="29">
        <v>30000</v>
      </c>
      <c r="I5" s="31"/>
      <c r="J5" s="32"/>
    </row>
    <row r="6" spans="2:10" ht="30" customHeight="1" x14ac:dyDescent="0.25">
      <c r="B6" s="5" t="s">
        <v>3</v>
      </c>
      <c r="C6" s="33">
        <v>100000</v>
      </c>
      <c r="D6" s="33">
        <v>100000</v>
      </c>
      <c r="E6" s="34">
        <f>住居費[[#This Row],[予測
コスト]]-住居費[[#This Row],[実際
コスト]]</f>
        <v>0</v>
      </c>
      <c r="F6" s="30"/>
      <c r="G6" s="53" t="s">
        <v>89</v>
      </c>
      <c r="H6" s="35">
        <f>SUM(H3:H5)</f>
        <v>550000</v>
      </c>
      <c r="I6" s="31"/>
      <c r="J6" s="32"/>
    </row>
    <row r="7" spans="2:10" ht="30" customHeight="1" x14ac:dyDescent="0.25">
      <c r="B7" s="5" t="s">
        <v>4</v>
      </c>
      <c r="C7" s="33">
        <v>0</v>
      </c>
      <c r="D7" s="33">
        <v>0</v>
      </c>
      <c r="E7" s="34">
        <f>住居費[[#This Row],[予測
コスト]]-住居費[[#This Row],[実際
コスト]]</f>
        <v>0</v>
      </c>
      <c r="F7" s="32"/>
      <c r="I7" s="14"/>
      <c r="J7" s="1"/>
    </row>
    <row r="8" spans="2:10" ht="30" customHeight="1" x14ac:dyDescent="0.25">
      <c r="B8" s="5" t="s">
        <v>5</v>
      </c>
      <c r="C8" s="33">
        <v>6200</v>
      </c>
      <c r="D8" s="33">
        <v>10000</v>
      </c>
      <c r="E8" s="34">
        <f>住居費[[#This Row],[予測
コスト]]-住居費[[#This Row],[実際
コスト]]</f>
        <v>-3800</v>
      </c>
      <c r="F8" s="32"/>
      <c r="G8" s="8" t="s">
        <v>52</v>
      </c>
      <c r="H8" s="8" t="s">
        <v>84</v>
      </c>
      <c r="I8" s="31"/>
      <c r="J8" s="32"/>
    </row>
    <row r="9" spans="2:10" ht="30" customHeight="1" x14ac:dyDescent="0.25">
      <c r="B9" s="5" t="s">
        <v>6</v>
      </c>
      <c r="C9" s="33">
        <v>4400</v>
      </c>
      <c r="D9" s="33">
        <v>12500</v>
      </c>
      <c r="E9" s="34">
        <f>住居費[[#This Row],[予測
コスト]]-住居費[[#This Row],[実際
コスト]]</f>
        <v>-8100</v>
      </c>
      <c r="F9" s="30"/>
      <c r="G9" s="52" t="s">
        <v>49</v>
      </c>
      <c r="H9" s="36">
        <v>400000</v>
      </c>
      <c r="I9" s="31"/>
      <c r="J9" s="32"/>
    </row>
    <row r="10" spans="2:10" ht="30" customHeight="1" x14ac:dyDescent="0.25">
      <c r="B10" s="5" t="s">
        <v>7</v>
      </c>
      <c r="C10" s="33">
        <v>2200</v>
      </c>
      <c r="D10" s="33">
        <v>3500</v>
      </c>
      <c r="E10" s="34">
        <f>住居費[[#This Row],[予測
コスト]]-住居費[[#This Row],[実際
コスト]]</f>
        <v>-1300</v>
      </c>
      <c r="F10" s="30"/>
      <c r="G10" s="52" t="s">
        <v>50</v>
      </c>
      <c r="H10" s="36">
        <v>120000</v>
      </c>
      <c r="I10" s="31"/>
      <c r="J10" s="32"/>
    </row>
    <row r="11" spans="2:10" ht="30" customHeight="1" x14ac:dyDescent="0.25">
      <c r="B11" s="5" t="s">
        <v>8</v>
      </c>
      <c r="C11" s="33">
        <v>800</v>
      </c>
      <c r="D11" s="33">
        <v>800</v>
      </c>
      <c r="E11" s="34">
        <f>住居費[[#This Row],[予測
コスト]]-住居費[[#This Row],[実際
コスト]]</f>
        <v>0</v>
      </c>
      <c r="F11" s="30"/>
      <c r="G11" s="52" t="s">
        <v>51</v>
      </c>
      <c r="H11" s="36">
        <v>30000</v>
      </c>
      <c r="I11" s="31"/>
      <c r="J11" s="32"/>
    </row>
    <row r="12" spans="2:10" ht="30" customHeight="1" x14ac:dyDescent="0.25">
      <c r="B12" s="5" t="s">
        <v>9</v>
      </c>
      <c r="C12" s="33">
        <v>3400</v>
      </c>
      <c r="D12" s="33">
        <v>3900</v>
      </c>
      <c r="E12" s="34">
        <f>住居費[[#This Row],[予測
コスト]]-住居費[[#This Row],[実際
コスト]]</f>
        <v>-500</v>
      </c>
      <c r="F12" s="30"/>
      <c r="G12" s="53" t="s">
        <v>89</v>
      </c>
      <c r="H12" s="35">
        <f>SUM(H9:H11)</f>
        <v>550000</v>
      </c>
      <c r="I12" s="31"/>
      <c r="J12" s="32"/>
    </row>
    <row r="13" spans="2:10" ht="30" customHeight="1" x14ac:dyDescent="0.25">
      <c r="B13" s="5" t="s">
        <v>10</v>
      </c>
      <c r="C13" s="33">
        <v>1000</v>
      </c>
      <c r="D13" s="33">
        <v>1000</v>
      </c>
      <c r="E13" s="34">
        <f>住居費[[#This Row],[予測
コスト]]-住居費[[#This Row],[実際
コスト]]</f>
        <v>0</v>
      </c>
      <c r="F13" s="32"/>
      <c r="G13" s="4"/>
      <c r="H13" s="4"/>
      <c r="I13"/>
      <c r="J13" s="32"/>
    </row>
    <row r="14" spans="2:10" ht="30" customHeight="1" thickBot="1" x14ac:dyDescent="0.3">
      <c r="B14" s="5" t="s">
        <v>11</v>
      </c>
      <c r="C14" s="33">
        <v>2300</v>
      </c>
      <c r="D14" s="33">
        <v>0</v>
      </c>
      <c r="E14" s="34">
        <f>住居費[[#This Row],[予測
コスト]]-住居費[[#This Row],[実際
コスト]]</f>
        <v>2300</v>
      </c>
      <c r="F14" s="32"/>
      <c r="G14" s="18" t="s">
        <v>53</v>
      </c>
      <c r="H14" s="37" t="s">
        <v>84</v>
      </c>
      <c r="I14" s="38"/>
      <c r="J14" s="32"/>
    </row>
    <row r="15" spans="2:10" ht="30" customHeight="1" x14ac:dyDescent="0.25">
      <c r="B15" s="5" t="s">
        <v>12</v>
      </c>
      <c r="C15" s="33">
        <v>0</v>
      </c>
      <c r="D15" s="33">
        <v>0</v>
      </c>
      <c r="E15" s="34">
        <f>住居費[[#This Row],[予測
コスト]]-住居費[[#This Row],[実際
コスト]]</f>
        <v>0</v>
      </c>
      <c r="F15" s="32"/>
      <c r="G15" s="39" t="s">
        <v>54</v>
      </c>
      <c r="H15" s="40">
        <f>SUM(H6-月間家計簿!$C$3:$C$3)</f>
        <v>429700</v>
      </c>
      <c r="I15" s="41"/>
      <c r="J15" s="32"/>
    </row>
    <row r="16" spans="2:10" ht="30" customHeight="1" x14ac:dyDescent="0.25">
      <c r="B16" s="5" t="s">
        <v>13</v>
      </c>
      <c r="C16" s="33">
        <v>0</v>
      </c>
      <c r="D16" s="33">
        <v>0</v>
      </c>
      <c r="E16" s="34">
        <f>住居費[[#This Row],[予測
コスト]]-住居費[[#This Row],[実際
コスト]]</f>
        <v>0</v>
      </c>
      <c r="F16" s="32"/>
      <c r="G16" s="42" t="s">
        <v>55</v>
      </c>
      <c r="H16" s="43">
        <f>SUM(H12-D3)</f>
        <v>418300</v>
      </c>
      <c r="I16" s="41"/>
      <c r="J16" s="32"/>
    </row>
    <row r="17" spans="2:10" ht="30" customHeight="1" x14ac:dyDescent="0.25">
      <c r="B17" s="6" t="s">
        <v>85</v>
      </c>
      <c r="C17" s="13">
        <f>SUBTOTAL(109,住居費[予測
コスト])</f>
        <v>120300</v>
      </c>
      <c r="D17" s="13">
        <f>SUBTOTAL(109,住居費[実際
コスト])</f>
        <v>131700</v>
      </c>
      <c r="E17" s="13">
        <f>SUBTOTAL(109,住居費[差額])</f>
        <v>-11400</v>
      </c>
      <c r="F17" s="32"/>
      <c r="G17" s="42" t="s">
        <v>47</v>
      </c>
      <c r="H17" s="44">
        <f>SUM(H16-H15)</f>
        <v>-11400</v>
      </c>
      <c r="I17" s="41"/>
      <c r="J17" s="32"/>
    </row>
    <row r="18" spans="2:10" ht="30" customHeight="1" x14ac:dyDescent="0.25">
      <c r="B18" s="4"/>
      <c r="C18" s="4"/>
      <c r="D18" s="4"/>
      <c r="E18" s="4"/>
      <c r="F18" s="32"/>
      <c r="G18" s="4"/>
      <c r="H18" s="4"/>
    </row>
    <row r="19" spans="2:10" ht="30" customHeight="1" x14ac:dyDescent="0.25">
      <c r="B19" s="11" t="s">
        <v>14</v>
      </c>
      <c r="C19" s="9" t="s">
        <v>45</v>
      </c>
      <c r="D19" s="9" t="s">
        <v>46</v>
      </c>
      <c r="E19" s="9" t="s">
        <v>47</v>
      </c>
      <c r="F19" s="32"/>
      <c r="G19" s="12" t="s">
        <v>56</v>
      </c>
      <c r="H19" s="9" t="s">
        <v>45</v>
      </c>
      <c r="I19" s="45" t="s">
        <v>46</v>
      </c>
      <c r="J19" s="9" t="s">
        <v>47</v>
      </c>
    </row>
    <row r="20" spans="2:10" ht="30" customHeight="1" x14ac:dyDescent="0.25">
      <c r="B20" s="32" t="s">
        <v>15</v>
      </c>
      <c r="C20" s="46"/>
      <c r="D20" s="46"/>
      <c r="E20" s="46">
        <f>交通費[[#This Row],[予測
コスト]]-交通費[[#This Row],[実際
コスト]]</f>
        <v>0</v>
      </c>
      <c r="F20" s="32"/>
      <c r="G20" s="47" t="s">
        <v>57</v>
      </c>
      <c r="H20" s="48"/>
      <c r="I20" s="48"/>
      <c r="J20" s="48">
        <f>ローン[[#This Row],[予測
コスト]]-ローン[[#This Row],[実際
コスト]]</f>
        <v>0</v>
      </c>
    </row>
    <row r="21" spans="2:10" ht="30" customHeight="1" x14ac:dyDescent="0.25">
      <c r="B21" s="32" t="s">
        <v>16</v>
      </c>
      <c r="C21" s="46"/>
      <c r="D21" s="46"/>
      <c r="E21" s="46">
        <f>交通費[[#This Row],[予測
コスト]]-交通費[[#This Row],[実際
コスト]]</f>
        <v>0</v>
      </c>
      <c r="F21" s="32"/>
      <c r="G21" s="47" t="s">
        <v>58</v>
      </c>
      <c r="H21" s="48"/>
      <c r="I21" s="48"/>
      <c r="J21" s="48">
        <f>ローン[[#This Row],[予測
コスト]]-ローン[[#This Row],[実際
コスト]]</f>
        <v>0</v>
      </c>
    </row>
    <row r="22" spans="2:10" ht="30" customHeight="1" x14ac:dyDescent="0.25">
      <c r="B22" s="32" t="s">
        <v>17</v>
      </c>
      <c r="C22" s="46"/>
      <c r="D22" s="46"/>
      <c r="E22" s="46">
        <f>交通費[[#This Row],[予測
コスト]]-交通費[[#This Row],[実際
コスト]]</f>
        <v>0</v>
      </c>
      <c r="F22" s="32"/>
      <c r="G22" s="47" t="s">
        <v>59</v>
      </c>
      <c r="H22" s="48"/>
      <c r="I22" s="48"/>
      <c r="J22" s="48">
        <f>ローン[[#This Row],[予測
コスト]]-ローン[[#This Row],[実際
コスト]]</f>
        <v>0</v>
      </c>
    </row>
    <row r="23" spans="2:10" ht="30" customHeight="1" x14ac:dyDescent="0.25">
      <c r="B23" s="32" t="s">
        <v>18</v>
      </c>
      <c r="C23" s="46"/>
      <c r="D23" s="46"/>
      <c r="E23" s="46">
        <f>交通費[[#This Row],[予測
コスト]]-交通費[[#This Row],[実際
コスト]]</f>
        <v>0</v>
      </c>
      <c r="F23" s="32"/>
      <c r="G23" s="47" t="s">
        <v>59</v>
      </c>
      <c r="H23" s="48"/>
      <c r="I23" s="48"/>
      <c r="J23" s="48">
        <f>ローン[[#This Row],[予測
コスト]]-ローン[[#This Row],[実際
コスト]]</f>
        <v>0</v>
      </c>
    </row>
    <row r="24" spans="2:10" ht="30" customHeight="1" x14ac:dyDescent="0.25">
      <c r="B24" s="32" t="s">
        <v>19</v>
      </c>
      <c r="C24" s="46"/>
      <c r="D24" s="46"/>
      <c r="E24" s="46">
        <f>交通費[[#This Row],[予測
コスト]]-交通費[[#This Row],[実際
コスト]]</f>
        <v>0</v>
      </c>
      <c r="F24" s="32"/>
      <c r="G24" s="47" t="s">
        <v>59</v>
      </c>
      <c r="H24" s="48"/>
      <c r="I24" s="48"/>
      <c r="J24" s="48">
        <f>ローン[[#This Row],[予測
コスト]]-ローン[[#This Row],[実際
コスト]]</f>
        <v>0</v>
      </c>
    </row>
    <row r="25" spans="2:10" ht="30" customHeight="1" x14ac:dyDescent="0.25">
      <c r="B25" s="32" t="s">
        <v>20</v>
      </c>
      <c r="C25" s="46"/>
      <c r="D25" s="46"/>
      <c r="E25" s="46">
        <f>交通費[[#This Row],[予測
コスト]]-交通費[[#This Row],[実際
コスト]]</f>
        <v>0</v>
      </c>
      <c r="F25" s="32"/>
      <c r="G25" s="47" t="s">
        <v>13</v>
      </c>
      <c r="H25" s="48"/>
      <c r="I25" s="48"/>
      <c r="J25" s="48">
        <f>ローン[[#This Row],[予測
コスト]]-ローン[[#This Row],[実際
コスト]]</f>
        <v>0</v>
      </c>
    </row>
    <row r="26" spans="2:10" ht="30" customHeight="1" x14ac:dyDescent="0.25">
      <c r="B26" s="32" t="s">
        <v>21</v>
      </c>
      <c r="C26" s="46"/>
      <c r="D26" s="46"/>
      <c r="E26" s="46">
        <f>交通費[[#This Row],[予測
コスト]]-交通費[[#This Row],[実際
コスト]]</f>
        <v>0</v>
      </c>
      <c r="F26" s="32"/>
      <c r="G26" s="2" t="s">
        <v>85</v>
      </c>
      <c r="H26" s="14">
        <f>SUBTOTAL(109,ローン[予測
コスト])</f>
        <v>0</v>
      </c>
      <c r="I26" s="14">
        <f>SUBTOTAL(109,ローン[実際
コスト])</f>
        <v>0</v>
      </c>
      <c r="J26" s="14">
        <f>SUBTOTAL(109,ローン[差額])</f>
        <v>0</v>
      </c>
    </row>
    <row r="27" spans="2:10" ht="30" customHeight="1" x14ac:dyDescent="0.25">
      <c r="B27" s="32" t="s">
        <v>13</v>
      </c>
      <c r="C27" s="46"/>
      <c r="D27" s="46"/>
      <c r="E27" s="46">
        <f>交通費[[#This Row],[予測
コスト]]-交通費[[#This Row],[実際
コスト]]</f>
        <v>0</v>
      </c>
      <c r="F27" s="32"/>
      <c r="G27" s="4"/>
      <c r="H27" s="4"/>
      <c r="I27" s="4"/>
      <c r="J27" s="4"/>
    </row>
    <row r="28" spans="2:10" ht="30" customHeight="1" x14ac:dyDescent="0.25">
      <c r="B28" s="3" t="s">
        <v>85</v>
      </c>
      <c r="C28" s="16">
        <f>SUBTOTAL(109,交通費[予測
コスト])</f>
        <v>0</v>
      </c>
      <c r="D28" s="16">
        <f>SUBTOTAL(109,交通費[実際
コスト])</f>
        <v>0</v>
      </c>
      <c r="E28" s="16">
        <f>SUBTOTAL(109,交通費[差額])</f>
        <v>0</v>
      </c>
      <c r="F28" s="32"/>
      <c r="G28" s="19" t="s">
        <v>60</v>
      </c>
      <c r="H28" s="9" t="s">
        <v>45</v>
      </c>
      <c r="I28" s="45" t="s">
        <v>46</v>
      </c>
      <c r="J28" s="9" t="s">
        <v>47</v>
      </c>
    </row>
    <row r="29" spans="2:10" ht="30" customHeight="1" x14ac:dyDescent="0.25">
      <c r="B29" s="4"/>
      <c r="C29" s="4"/>
      <c r="D29" s="4"/>
      <c r="E29" s="4"/>
      <c r="F29" s="32"/>
      <c r="G29" s="32" t="s">
        <v>61</v>
      </c>
      <c r="H29" s="38"/>
      <c r="I29" s="38"/>
      <c r="J29" s="38">
        <f>娯楽[[#This Row],[予測
コスト]]-娯楽[[#This Row],[実際
コスト]]</f>
        <v>0</v>
      </c>
    </row>
    <row r="30" spans="2:10" ht="30" customHeight="1" x14ac:dyDescent="0.25">
      <c r="B30" s="10" t="s">
        <v>18</v>
      </c>
      <c r="C30" s="9" t="s">
        <v>45</v>
      </c>
      <c r="D30" s="9" t="s">
        <v>46</v>
      </c>
      <c r="E30" s="9" t="s">
        <v>47</v>
      </c>
      <c r="F30" s="32"/>
      <c r="G30" s="32" t="s">
        <v>62</v>
      </c>
      <c r="H30" s="38"/>
      <c r="I30" s="38"/>
      <c r="J30" s="38">
        <f>娯楽[[#This Row],[予測
コスト]]-娯楽[[#This Row],[実際
コスト]]</f>
        <v>0</v>
      </c>
    </row>
    <row r="31" spans="2:10" ht="30" customHeight="1" x14ac:dyDescent="0.25">
      <c r="B31" s="32" t="s">
        <v>22</v>
      </c>
      <c r="C31" s="46"/>
      <c r="D31" s="46"/>
      <c r="E31" s="46">
        <f>保険料[[#This Row],[予測
コスト]]-保険料[[#This Row],[実際
コスト]]</f>
        <v>0</v>
      </c>
      <c r="F31" s="32"/>
      <c r="G31" s="32" t="s">
        <v>63</v>
      </c>
      <c r="H31" s="38"/>
      <c r="I31" s="38"/>
      <c r="J31" s="38">
        <f>娯楽[[#This Row],[予測
コスト]]-娯楽[[#This Row],[実際
コスト]]</f>
        <v>0</v>
      </c>
    </row>
    <row r="32" spans="2:10" ht="30" customHeight="1" x14ac:dyDescent="0.25">
      <c r="B32" s="32" t="s">
        <v>23</v>
      </c>
      <c r="C32" s="46"/>
      <c r="D32" s="46"/>
      <c r="E32" s="46">
        <f>保険料[[#This Row],[予測
コスト]]-保険料[[#This Row],[実際
コスト]]</f>
        <v>0</v>
      </c>
      <c r="F32" s="32"/>
      <c r="G32" s="32" t="s">
        <v>64</v>
      </c>
      <c r="H32" s="38"/>
      <c r="I32" s="38"/>
      <c r="J32" s="38">
        <f>娯楽[[#This Row],[予測
コスト]]-娯楽[[#This Row],[実際
コスト]]</f>
        <v>0</v>
      </c>
    </row>
    <row r="33" spans="2:10" ht="30" customHeight="1" x14ac:dyDescent="0.25">
      <c r="B33" s="32" t="s">
        <v>24</v>
      </c>
      <c r="C33" s="46"/>
      <c r="D33" s="46"/>
      <c r="E33" s="46">
        <f>保険料[[#This Row],[予測
コスト]]-保険料[[#This Row],[実際
コスト]]</f>
        <v>0</v>
      </c>
      <c r="F33" s="32"/>
      <c r="G33" s="32" t="s">
        <v>65</v>
      </c>
      <c r="H33" s="38"/>
      <c r="I33" s="38"/>
      <c r="J33" s="38">
        <f>娯楽[[#This Row],[予測
コスト]]-娯楽[[#This Row],[実際
コスト]]</f>
        <v>0</v>
      </c>
    </row>
    <row r="34" spans="2:10" ht="30" customHeight="1" x14ac:dyDescent="0.25">
      <c r="B34" s="32" t="s">
        <v>13</v>
      </c>
      <c r="C34" s="46"/>
      <c r="D34" s="46"/>
      <c r="E34" s="46">
        <f>保険料[[#This Row],[予測
コスト]]-保険料[[#This Row],[実際
コスト]]</f>
        <v>0</v>
      </c>
      <c r="F34" s="32"/>
      <c r="G34" s="32" t="s">
        <v>66</v>
      </c>
      <c r="H34" s="38"/>
      <c r="I34" s="38"/>
      <c r="J34" s="38">
        <f>娯楽[[#This Row],[予測
コスト]]-娯楽[[#This Row],[実際
コスト]]</f>
        <v>0</v>
      </c>
    </row>
    <row r="35" spans="2:10" ht="30" customHeight="1" x14ac:dyDescent="0.25">
      <c r="B35" s="3" t="s">
        <v>85</v>
      </c>
      <c r="C35" s="16">
        <f>SUBTOTAL(109,保険料[予測
コスト])</f>
        <v>0</v>
      </c>
      <c r="D35" s="16">
        <f>SUBTOTAL(109,保険料[実際
コスト])</f>
        <v>0</v>
      </c>
      <c r="E35" s="16">
        <f>SUBTOTAL(109,保険料[差額])</f>
        <v>0</v>
      </c>
      <c r="F35" s="32"/>
      <c r="G35" s="32" t="s">
        <v>13</v>
      </c>
      <c r="H35" s="38"/>
      <c r="I35" s="38"/>
      <c r="J35" s="38">
        <f>娯楽[[#This Row],[予測
コスト]]-娯楽[[#This Row],[実際
コスト]]</f>
        <v>0</v>
      </c>
    </row>
    <row r="36" spans="2:10" ht="30" customHeight="1" x14ac:dyDescent="0.25">
      <c r="B36" s="4"/>
      <c r="C36" s="4"/>
      <c r="D36" s="4"/>
      <c r="E36" s="4"/>
      <c r="F36" s="32"/>
      <c r="G36" s="3" t="s">
        <v>85</v>
      </c>
      <c r="H36" s="16">
        <f>SUBTOTAL(109,娯楽[予測
コスト])</f>
        <v>0</v>
      </c>
      <c r="I36" s="16">
        <f>SUBTOTAL(109,娯楽[実際
コスト])</f>
        <v>0</v>
      </c>
      <c r="J36" s="16">
        <f>SUBTOTAL(109,娯楽[差額])</f>
        <v>0</v>
      </c>
    </row>
    <row r="37" spans="2:10" ht="30" customHeight="1" x14ac:dyDescent="0.25">
      <c r="B37" s="10" t="s">
        <v>25</v>
      </c>
      <c r="C37" s="9" t="s">
        <v>45</v>
      </c>
      <c r="D37" s="9" t="s">
        <v>46</v>
      </c>
      <c r="E37" s="9" t="s">
        <v>47</v>
      </c>
      <c r="F37" s="32"/>
      <c r="G37" s="4"/>
      <c r="H37" s="4"/>
      <c r="I37" s="4"/>
      <c r="J37" s="4"/>
    </row>
    <row r="38" spans="2:10" ht="30" customHeight="1" x14ac:dyDescent="0.25">
      <c r="B38" s="32" t="s">
        <v>26</v>
      </c>
      <c r="C38" s="46"/>
      <c r="D38" s="46"/>
      <c r="E38" s="46">
        <f>食費[[#This Row],[予測
コスト]]-食費[[#This Row],[実際
コスト]]</f>
        <v>0</v>
      </c>
      <c r="F38" s="32"/>
      <c r="G38" s="12" t="s">
        <v>67</v>
      </c>
      <c r="H38" s="9" t="s">
        <v>45</v>
      </c>
      <c r="I38" s="45" t="s">
        <v>46</v>
      </c>
      <c r="J38" s="9" t="s">
        <v>47</v>
      </c>
    </row>
    <row r="39" spans="2:10" ht="30" customHeight="1" x14ac:dyDescent="0.25">
      <c r="B39" s="32" t="s">
        <v>27</v>
      </c>
      <c r="C39" s="46"/>
      <c r="D39" s="46"/>
      <c r="E39" s="46">
        <f>食費[[#This Row],[予測
コスト]]-食費[[#This Row],[実際
コスト]]</f>
        <v>0</v>
      </c>
      <c r="F39" s="32"/>
      <c r="G39" s="32" t="s">
        <v>68</v>
      </c>
      <c r="H39" s="38"/>
      <c r="I39" s="38"/>
      <c r="J39" s="38">
        <f>税金[[#This Row],[予測
コスト]]-税金[[#This Row],[実際
コスト]]</f>
        <v>0</v>
      </c>
    </row>
    <row r="40" spans="2:10" ht="30" customHeight="1" x14ac:dyDescent="0.25">
      <c r="B40" s="32" t="s">
        <v>13</v>
      </c>
      <c r="C40" s="46"/>
      <c r="D40" s="46"/>
      <c r="E40" s="46">
        <f>食費[[#This Row],[予測
コスト]]-食費[[#This Row],[実際
コスト]]</f>
        <v>0</v>
      </c>
      <c r="F40" s="32"/>
      <c r="G40" s="32" t="s">
        <v>69</v>
      </c>
      <c r="H40" s="38"/>
      <c r="I40" s="38"/>
      <c r="J40" s="38">
        <f>税金[[#This Row],[予測
コスト]]-税金[[#This Row],[実際
コスト]]</f>
        <v>0</v>
      </c>
    </row>
    <row r="41" spans="2:10" ht="30" customHeight="1" x14ac:dyDescent="0.25">
      <c r="B41" s="3" t="s">
        <v>85</v>
      </c>
      <c r="C41" s="16">
        <f>SUBTOTAL(109,食費[予測
コスト])</f>
        <v>0</v>
      </c>
      <c r="D41" s="16">
        <f>SUBTOTAL(109,食費[実際
コスト])</f>
        <v>0</v>
      </c>
      <c r="E41" s="16">
        <f>SUBTOTAL(109,食費[差額])</f>
        <v>0</v>
      </c>
      <c r="F41" s="32"/>
      <c r="G41" s="32" t="s">
        <v>70</v>
      </c>
      <c r="H41" s="38"/>
      <c r="I41" s="38"/>
      <c r="J41" s="38">
        <f>税金[[#This Row],[予測
コスト]]-税金[[#This Row],[実際
コスト]]</f>
        <v>0</v>
      </c>
    </row>
    <row r="42" spans="2:10" ht="30" customHeight="1" x14ac:dyDescent="0.25">
      <c r="B42" s="4"/>
      <c r="C42" s="4"/>
      <c r="D42" s="4"/>
      <c r="E42" s="4"/>
      <c r="F42" s="32"/>
      <c r="G42" s="32" t="s">
        <v>13</v>
      </c>
      <c r="H42" s="38"/>
      <c r="I42" s="38"/>
      <c r="J42" s="38">
        <f>税金[[#This Row],[予測
コスト]]-税金[[#This Row],[実際
コスト]]</f>
        <v>0</v>
      </c>
    </row>
    <row r="43" spans="2:10" ht="30" customHeight="1" x14ac:dyDescent="0.25">
      <c r="B43" s="10" t="s">
        <v>28</v>
      </c>
      <c r="C43" s="9" t="s">
        <v>45</v>
      </c>
      <c r="D43" s="9" t="s">
        <v>46</v>
      </c>
      <c r="E43" s="9" t="s">
        <v>47</v>
      </c>
      <c r="F43" s="32"/>
      <c r="G43" s="3" t="s">
        <v>85</v>
      </c>
      <c r="H43" s="16">
        <f>SUBTOTAL(109,税金[予測
コスト])</f>
        <v>0</v>
      </c>
      <c r="I43" s="16">
        <f>SUBTOTAL(109,税金[実際
コスト])</f>
        <v>0</v>
      </c>
      <c r="J43" s="16">
        <f>SUBTOTAL(109,税金[差額])</f>
        <v>0</v>
      </c>
    </row>
    <row r="44" spans="2:10" ht="30" customHeight="1" x14ac:dyDescent="0.25">
      <c r="B44" s="49" t="s">
        <v>29</v>
      </c>
      <c r="C44" s="46"/>
      <c r="D44" s="46"/>
      <c r="E44" s="46">
        <f>子供[[#This Row],[予測
コスト]]-子供[[#This Row],[実際
コスト]]</f>
        <v>0</v>
      </c>
      <c r="F44" s="32"/>
      <c r="G44" s="4"/>
      <c r="H44" s="4"/>
      <c r="I44" s="4"/>
      <c r="J44" s="4"/>
    </row>
    <row r="45" spans="2:10" ht="30" customHeight="1" x14ac:dyDescent="0.25">
      <c r="B45" s="49" t="s">
        <v>30</v>
      </c>
      <c r="C45" s="46"/>
      <c r="D45" s="46"/>
      <c r="E45" s="46">
        <f>子供[[#This Row],[予測
コスト]]-子供[[#This Row],[実際
コスト]]</f>
        <v>0</v>
      </c>
      <c r="F45" s="32"/>
      <c r="G45" s="10" t="s">
        <v>71</v>
      </c>
      <c r="H45" s="9" t="s">
        <v>45</v>
      </c>
      <c r="I45" s="45" t="s">
        <v>46</v>
      </c>
      <c r="J45" s="9" t="s">
        <v>47</v>
      </c>
    </row>
    <row r="46" spans="2:10" ht="30" customHeight="1" x14ac:dyDescent="0.25">
      <c r="B46" s="49" t="s">
        <v>31</v>
      </c>
      <c r="C46" s="46"/>
      <c r="D46" s="46"/>
      <c r="E46" s="46">
        <f>子供[[#This Row],[予測
コスト]]-子供[[#This Row],[実際
コスト]]</f>
        <v>0</v>
      </c>
      <c r="F46" s="32"/>
      <c r="G46" s="47" t="s">
        <v>29</v>
      </c>
      <c r="H46" s="48"/>
      <c r="I46" s="48"/>
      <c r="J46" s="48">
        <f>介護[[#This Row],[予測
コスト]]-介護[[#This Row],[実際
コスト]]</f>
        <v>0</v>
      </c>
    </row>
    <row r="47" spans="2:10" ht="30" customHeight="1" x14ac:dyDescent="0.25">
      <c r="B47" s="49" t="s">
        <v>32</v>
      </c>
      <c r="C47" s="46"/>
      <c r="D47" s="46"/>
      <c r="E47" s="46">
        <f>子供[[#This Row],[予測
コスト]]-子供[[#This Row],[実際
コスト]]</f>
        <v>0</v>
      </c>
      <c r="F47" s="32"/>
      <c r="G47" s="47" t="s">
        <v>72</v>
      </c>
      <c r="H47" s="48"/>
      <c r="I47" s="48"/>
      <c r="J47" s="48">
        <f>介護[[#This Row],[予測
コスト]]-介護[[#This Row],[実際
コスト]]</f>
        <v>0</v>
      </c>
    </row>
    <row r="48" spans="2:10" ht="30" customHeight="1" x14ac:dyDescent="0.25">
      <c r="B48" s="49" t="s">
        <v>33</v>
      </c>
      <c r="C48" s="46"/>
      <c r="D48" s="46"/>
      <c r="E48" s="46">
        <f>子供[[#This Row],[予測
コスト]]-子供[[#This Row],[実際
コスト]]</f>
        <v>0</v>
      </c>
      <c r="F48" s="32"/>
      <c r="G48" s="47" t="s">
        <v>30</v>
      </c>
      <c r="H48" s="48"/>
      <c r="I48" s="48"/>
      <c r="J48" s="48">
        <f>介護[[#This Row],[予測
コスト]]-介護[[#This Row],[実際
コスト]]</f>
        <v>0</v>
      </c>
    </row>
    <row r="49" spans="2:10" ht="30" customHeight="1" x14ac:dyDescent="0.25">
      <c r="B49" s="49" t="s">
        <v>34</v>
      </c>
      <c r="C49" s="46"/>
      <c r="D49" s="46"/>
      <c r="E49" s="46">
        <f>子供[[#This Row],[予測
コスト]]-子供[[#This Row],[実際
コスト]]</f>
        <v>0</v>
      </c>
      <c r="F49" s="32"/>
      <c r="G49" s="47" t="s">
        <v>73</v>
      </c>
      <c r="H49" s="48"/>
      <c r="I49" s="48"/>
      <c r="J49" s="48">
        <f>介護[[#This Row],[予測
コスト]]-介護[[#This Row],[実際
コスト]]</f>
        <v>0</v>
      </c>
    </row>
    <row r="50" spans="2:10" ht="30" customHeight="1" x14ac:dyDescent="0.25">
      <c r="B50" s="49" t="s">
        <v>35</v>
      </c>
      <c r="C50" s="46"/>
      <c r="D50" s="46"/>
      <c r="E50" s="46">
        <f>子供[[#This Row],[予測
コスト]]-子供[[#This Row],[実際
コスト]]</f>
        <v>0</v>
      </c>
      <c r="F50" s="32"/>
      <c r="G50" s="47" t="s">
        <v>74</v>
      </c>
      <c r="H50" s="48"/>
      <c r="I50" s="48"/>
      <c r="J50" s="48">
        <f>介護[[#This Row],[予測
コスト]]-介護[[#This Row],[実際
コスト]]</f>
        <v>0</v>
      </c>
    </row>
    <row r="51" spans="2:10" ht="30" customHeight="1" x14ac:dyDescent="0.25">
      <c r="B51" s="49" t="s">
        <v>36</v>
      </c>
      <c r="C51" s="46"/>
      <c r="D51" s="46"/>
      <c r="E51" s="46">
        <f>子供[[#This Row],[予測
コスト]]-子供[[#This Row],[実際
コスト]]</f>
        <v>0</v>
      </c>
      <c r="F51" s="32"/>
      <c r="G51" s="47" t="s">
        <v>75</v>
      </c>
      <c r="H51" s="48"/>
      <c r="I51" s="48"/>
      <c r="J51" s="48">
        <f>介護[[#This Row],[予測
コスト]]-介護[[#This Row],[実際
コスト]]</f>
        <v>0</v>
      </c>
    </row>
    <row r="52" spans="2:10" ht="30" customHeight="1" x14ac:dyDescent="0.25">
      <c r="B52" s="49" t="s">
        <v>13</v>
      </c>
      <c r="C52" s="46"/>
      <c r="D52" s="46"/>
      <c r="E52" s="46">
        <f>子供[[#This Row],[予測
コスト]]-子供[[#This Row],[実際
コスト]]</f>
        <v>0</v>
      </c>
      <c r="F52" s="32"/>
      <c r="G52" s="47" t="s">
        <v>13</v>
      </c>
      <c r="H52" s="48"/>
      <c r="I52" s="48"/>
      <c r="J52" s="48">
        <f>介護[[#This Row],[予測
コスト]]-介護[[#This Row],[実際
コスト]]</f>
        <v>0</v>
      </c>
    </row>
    <row r="53" spans="2:10" ht="30" customHeight="1" x14ac:dyDescent="0.25">
      <c r="B53" s="3" t="s">
        <v>85</v>
      </c>
      <c r="C53" s="16">
        <f>SUBTOTAL(109,子供[予測
コスト])</f>
        <v>0</v>
      </c>
      <c r="D53" s="16">
        <f>SUBTOTAL(109,子供[実際
コスト])</f>
        <v>0</v>
      </c>
      <c r="E53" s="16">
        <f>SUBTOTAL(109,子供[差額])</f>
        <v>0</v>
      </c>
      <c r="F53" s="32"/>
      <c r="G53" s="2" t="s">
        <v>85</v>
      </c>
      <c r="H53" s="14">
        <f>SUBTOTAL(109,介護[予測
コスト])</f>
        <v>0</v>
      </c>
      <c r="I53" s="14">
        <f>SUBTOTAL(109,介護[実際
コスト])</f>
        <v>0</v>
      </c>
      <c r="J53" s="14">
        <f>SUBTOTAL(109,介護[差額])</f>
        <v>0</v>
      </c>
    </row>
    <row r="54" spans="2:10" ht="30" customHeight="1" x14ac:dyDescent="0.25">
      <c r="B54" s="4"/>
      <c r="C54" s="4"/>
      <c r="D54" s="4"/>
      <c r="E54" s="4"/>
      <c r="F54" s="32"/>
      <c r="G54" s="4"/>
      <c r="H54" s="4"/>
      <c r="I54" s="4"/>
      <c r="J54" s="4"/>
    </row>
    <row r="55" spans="2:10" ht="30" customHeight="1" x14ac:dyDescent="0.25">
      <c r="B55" s="12" t="s">
        <v>37</v>
      </c>
      <c r="C55" s="9" t="s">
        <v>45</v>
      </c>
      <c r="D55" s="9" t="s">
        <v>46</v>
      </c>
      <c r="E55" s="9" t="s">
        <v>47</v>
      </c>
      <c r="F55" s="32"/>
      <c r="G55" s="10" t="s">
        <v>76</v>
      </c>
      <c r="H55" s="9" t="s">
        <v>45</v>
      </c>
      <c r="I55" s="45" t="s">
        <v>46</v>
      </c>
      <c r="J55" s="9" t="s">
        <v>47</v>
      </c>
    </row>
    <row r="56" spans="2:10" ht="30" customHeight="1" x14ac:dyDescent="0.25">
      <c r="B56" s="47" t="s">
        <v>38</v>
      </c>
      <c r="C56" s="50"/>
      <c r="D56" s="50"/>
      <c r="E56" s="50">
        <f>法律[[#This Row],[予測
コスト]]-法律[[#This Row],[実際
コスト]]</f>
        <v>0</v>
      </c>
      <c r="F56" s="32"/>
      <c r="G56" s="47" t="s">
        <v>77</v>
      </c>
      <c r="H56" s="48"/>
      <c r="I56" s="48"/>
      <c r="J56" s="48">
        <f>ペット費用[[#This Row],[予測
コスト]]-ペット費用[[#This Row],[実際
コスト]]</f>
        <v>0</v>
      </c>
    </row>
    <row r="57" spans="2:10" ht="30" customHeight="1" x14ac:dyDescent="0.25">
      <c r="B57" s="47" t="s">
        <v>39</v>
      </c>
      <c r="C57" s="50"/>
      <c r="D57" s="50"/>
      <c r="E57" s="50">
        <f>法律[[#This Row],[予測
コスト]]-法律[[#This Row],[実際
コスト]]</f>
        <v>0</v>
      </c>
      <c r="F57" s="32"/>
      <c r="G57" s="47" t="s">
        <v>29</v>
      </c>
      <c r="H57" s="48"/>
      <c r="I57" s="48"/>
      <c r="J57" s="48">
        <f>ペット費用[[#This Row],[予測
コスト]]-ペット費用[[#This Row],[実際
コスト]]</f>
        <v>0</v>
      </c>
    </row>
    <row r="58" spans="2:10" ht="30" customHeight="1" x14ac:dyDescent="0.25">
      <c r="B58" s="51" t="s">
        <v>40</v>
      </c>
      <c r="C58" s="50"/>
      <c r="D58" s="50"/>
      <c r="E58" s="50">
        <f>法律[[#This Row],[予測
コスト]]-法律[[#This Row],[実際
コスト]]</f>
        <v>0</v>
      </c>
      <c r="F58" s="32"/>
      <c r="G58" s="47" t="s">
        <v>78</v>
      </c>
      <c r="H58" s="48"/>
      <c r="I58" s="48"/>
      <c r="J58" s="48">
        <f>ペット費用[[#This Row],[予測
コスト]]-ペット費用[[#This Row],[実際
コスト]]</f>
        <v>0</v>
      </c>
    </row>
    <row r="59" spans="2:10" ht="30" customHeight="1" x14ac:dyDescent="0.25">
      <c r="B59" s="47" t="s">
        <v>13</v>
      </c>
      <c r="C59" s="50"/>
      <c r="D59" s="50"/>
      <c r="E59" s="50">
        <f>法律[[#This Row],[予測
コスト]]-法律[[#This Row],[実際
コスト]]</f>
        <v>0</v>
      </c>
      <c r="F59" s="32"/>
      <c r="G59" s="47" t="s">
        <v>79</v>
      </c>
      <c r="H59" s="48"/>
      <c r="I59" s="48"/>
      <c r="J59" s="48">
        <f>ペット費用[[#This Row],[予測
コスト]]-ペット費用[[#This Row],[実際
コスト]]</f>
        <v>0</v>
      </c>
    </row>
    <row r="60" spans="2:10" ht="30" customHeight="1" x14ac:dyDescent="0.25">
      <c r="B60" s="2" t="s">
        <v>85</v>
      </c>
      <c r="C60" s="14">
        <f>SUBTOTAL(109,法律[予測
コスト])</f>
        <v>0</v>
      </c>
      <c r="D60" s="14">
        <f>SUBTOTAL(109,法律[実際
コスト])</f>
        <v>0</v>
      </c>
      <c r="E60" s="14">
        <f>SUBTOTAL(109,法律[差額])</f>
        <v>0</v>
      </c>
      <c r="F60" s="32"/>
      <c r="G60" s="47" t="s">
        <v>13</v>
      </c>
      <c r="H60" s="48"/>
      <c r="I60" s="48"/>
      <c r="J60" s="48">
        <f>ペット費用[[#This Row],[予測
コスト]]-ペット費用[[#This Row],[実際
コスト]]</f>
        <v>0</v>
      </c>
    </row>
    <row r="61" spans="2:10" ht="30" customHeight="1" x14ac:dyDescent="0.25">
      <c r="B61" s="4"/>
      <c r="C61" s="4"/>
      <c r="D61" s="4"/>
      <c r="E61" s="4"/>
      <c r="F61" s="32"/>
      <c r="G61" s="2" t="s">
        <v>85</v>
      </c>
      <c r="H61" s="14">
        <f>SUBTOTAL(109,ペット費用[予測
コスト])</f>
        <v>0</v>
      </c>
      <c r="I61" s="14">
        <f>SUBTOTAL(109,ペット費用[実際
コスト])</f>
        <v>0</v>
      </c>
      <c r="J61" s="14">
        <f>SUBTOTAL(109,ペット費用[差額])</f>
        <v>0</v>
      </c>
    </row>
    <row r="62" spans="2:10" ht="30" customHeight="1" x14ac:dyDescent="0.25">
      <c r="B62" s="12" t="s">
        <v>41</v>
      </c>
      <c r="C62" s="9" t="s">
        <v>45</v>
      </c>
      <c r="D62" s="9" t="s">
        <v>46</v>
      </c>
      <c r="E62" s="9" t="s">
        <v>47</v>
      </c>
      <c r="F62" s="32"/>
      <c r="G62" s="4"/>
      <c r="H62" s="4"/>
      <c r="I62" s="4"/>
      <c r="J62" s="4"/>
    </row>
    <row r="63" spans="2:10" ht="30" customHeight="1" x14ac:dyDescent="0.25">
      <c r="B63" s="47" t="s">
        <v>42</v>
      </c>
      <c r="C63" s="50"/>
      <c r="D63" s="50"/>
      <c r="E63" s="50">
        <f>貯蓄[[#This Row],[予測
コスト]]-貯蓄[[#This Row],[実際
コスト]]</f>
        <v>0</v>
      </c>
      <c r="F63" s="32"/>
      <c r="G63" s="12" t="s">
        <v>80</v>
      </c>
      <c r="H63" s="9" t="s">
        <v>45</v>
      </c>
      <c r="I63" s="45" t="s">
        <v>46</v>
      </c>
      <c r="J63" s="9" t="s">
        <v>47</v>
      </c>
    </row>
    <row r="64" spans="2:10" ht="30" customHeight="1" x14ac:dyDescent="0.25">
      <c r="B64" s="47" t="s">
        <v>43</v>
      </c>
      <c r="C64" s="50"/>
      <c r="D64" s="50"/>
      <c r="E64" s="50">
        <f>貯蓄[[#This Row],[予測
コスト]]-貯蓄[[#This Row],[実際
コスト]]</f>
        <v>0</v>
      </c>
      <c r="F64" s="32"/>
      <c r="G64" s="32" t="s">
        <v>81</v>
      </c>
      <c r="H64" s="38"/>
      <c r="I64" s="38"/>
      <c r="J64" s="38">
        <f>ギフト[[#This Row],[予測
コスト]]-ギフト[[#This Row],[実際
コスト]]</f>
        <v>0</v>
      </c>
    </row>
    <row r="65" spans="2:10" ht="30" customHeight="1" x14ac:dyDescent="0.25">
      <c r="B65" s="47" t="s">
        <v>44</v>
      </c>
      <c r="C65" s="50"/>
      <c r="D65" s="50"/>
      <c r="E65" s="50">
        <f>貯蓄[[#This Row],[予測
コスト]]-貯蓄[[#This Row],[実際
コスト]]</f>
        <v>0</v>
      </c>
      <c r="F65" s="32"/>
      <c r="G65" s="32" t="s">
        <v>82</v>
      </c>
      <c r="H65" s="38"/>
      <c r="I65" s="38"/>
      <c r="J65" s="38">
        <f>ギフト[[#This Row],[予測
コスト]]-ギフト[[#This Row],[実際
コスト]]</f>
        <v>0</v>
      </c>
    </row>
    <row r="66" spans="2:10" ht="30" customHeight="1" x14ac:dyDescent="0.25">
      <c r="B66" s="47" t="s">
        <v>13</v>
      </c>
      <c r="C66" s="50"/>
      <c r="D66" s="50"/>
      <c r="E66" s="50">
        <f>貯蓄[[#This Row],[予測
コスト]]-貯蓄[[#This Row],[実際
コスト]]</f>
        <v>0</v>
      </c>
      <c r="F66" s="32"/>
      <c r="G66" s="32" t="s">
        <v>83</v>
      </c>
      <c r="H66" s="38"/>
      <c r="I66" s="38"/>
      <c r="J66" s="38">
        <f>ギフト[[#This Row],[予測
コスト]]-ギフト[[#This Row],[実際
コスト]]</f>
        <v>0</v>
      </c>
    </row>
    <row r="67" spans="2:10" ht="30" customHeight="1" x14ac:dyDescent="0.25">
      <c r="B67" s="2" t="s">
        <v>85</v>
      </c>
      <c r="C67" s="14">
        <f>SUBTOTAL(109,貯蓄[予測
コスト])</f>
        <v>0</v>
      </c>
      <c r="D67" s="14">
        <f>SUBTOTAL(109,貯蓄[実際
コスト])</f>
        <v>0</v>
      </c>
      <c r="E67" s="14">
        <f>SUBTOTAL(109,貯蓄[差額])</f>
        <v>0</v>
      </c>
      <c r="F67" s="32"/>
      <c r="G67" s="3" t="s">
        <v>85</v>
      </c>
      <c r="H67" s="16">
        <f>SUBTOTAL(109,ギフト[予測
コスト])</f>
        <v>0</v>
      </c>
      <c r="I67" s="16">
        <f>SUBTOTAL(109,ギフト[実際
コスト])</f>
        <v>0</v>
      </c>
      <c r="J67" s="16">
        <f>SUBTOTAL(109,ギフト[差額])</f>
        <v>0</v>
      </c>
    </row>
    <row r="68" spans="2:10" ht="30" customHeight="1" x14ac:dyDescent="0.25">
      <c r="F68" s="32"/>
    </row>
  </sheetData>
  <phoneticPr fontId="1" type="noConversion"/>
  <conditionalFormatting sqref="J56:J60 J46:J52 J39:J42 J29:J35 E63:E66 E56:E59 E44:E52 E38:E40 E31:E34 E20:E27 H17 J20:J25 J64:J66 E6:E16">
    <cfRule type="iconSet" priority="4">
      <iconSet iconSet="3Arrows">
        <cfvo type="percentile" val="0"/>
        <cfvo type="num" val="-50"/>
        <cfvo type="num" val="50"/>
      </iconSet>
    </cfRule>
  </conditionalFormatting>
  <conditionalFormatting sqref="D3:J3 B1 I1:J1 B3:B4 F4:J4 B2:J2 B5:J12 F18:F68 G19:J26 B19:E28 B18 B30:E35 B29 B37:E41 B36 B43:E53 B42 B55:E60 B54 B62:E67 B61 G63:J67 G62 G55:J61 G54 G45:J53 G44 G38:J43 G37 G28:J36 G27 G18 I18:J18 B14:J17 B13:G13 I13:J13">
    <cfRule type="cellIs" dxfId="104" priority="2" operator="lessThan">
      <formula>0</formula>
    </cfRule>
  </conditionalFormatting>
  <conditionalFormatting sqref="C3">
    <cfRule type="cellIs" dxfId="103" priority="1" operator="lessThan">
      <formula>0</formula>
    </cfRule>
  </conditionalFormatting>
  <dataValidations count="30">
    <dataValidation allowBlank="1" showInputMessage="1" showErrorMessage="1" prompt="このワークシートでは、家計簿計画シートを作成します。表に詳細を入力します。予算合計、実際の費用の合計、見積残高と実残高、および差額は自動的に計算されます" sqref="A1" xr:uid="{00000000-0002-0000-0000-000000000000}"/>
    <dataValidation allowBlank="1" showInputMessage="1" showErrorMessage="1" prompt="このセルにはこのワークシートのタイトルが表示されます。下の表には概要が表示されます。サンプルの経費カテゴリは別の表の B5 以降に表示されます。セル G2 以降に収入を入力します" sqref="B1" xr:uid="{00000000-0002-0000-0000-000001000000}"/>
    <dataValidation allowBlank="1" showInputMessage="1" showErrorMessage="1" prompt="予算合計が下のセルで自動的に計算されます" sqref="C2" xr:uid="{00000000-0002-0000-0000-000002000000}"/>
    <dataValidation allowBlank="1" showInputMessage="1" showErrorMessage="1" prompt="合計の実際の費用が下のセルで自動的に計算されます" sqref="D2" xr:uid="{00000000-0002-0000-0000-000003000000}"/>
    <dataValidation allowBlank="1" showInputMessage="1" showErrorMessage="1" prompt="差額の合計が下のセルで自動的に計算されます" sqref="E2" xr:uid="{00000000-0002-0000-0000-000004000000}"/>
    <dataValidation allowBlank="1" showInputMessage="1" showErrorMessage="1" prompt="下の住居費の表、交通費の表のセル B19 以降、および見積月収の表のセル G2 以降に詳細を入力します" sqref="B4" xr:uid="{00000000-0002-0000-0000-000005000000}"/>
    <dataValidation allowBlank="1" showInputMessage="1" showErrorMessage="1" prompt="この見出しの下にあるこの列に見積月収の収入源を入力します" sqref="G2" xr:uid="{00000000-0002-0000-0000-000006000000}"/>
    <dataValidation allowBlank="1" showInputMessage="1" showErrorMessage="1" prompt="この見出しの下にあるこの列に金額を入力します" sqref="H8 H2" xr:uid="{00000000-0002-0000-0000-000007000000}"/>
    <dataValidation allowBlank="1" showInputMessage="1" showErrorMessage="1" prompt="下の実月収の表に詳細を入力します" sqref="G7" xr:uid="{00000000-0002-0000-0000-000008000000}"/>
    <dataValidation allowBlank="1" showInputMessage="1" showErrorMessage="1" prompt="この見出しの下にあるこの列に実月収の収入源を入力します" sqref="G8" xr:uid="{00000000-0002-0000-0000-000009000000}"/>
    <dataValidation allowBlank="1" showInputMessage="1" showErrorMessage="1" prompt="下の残高の表は自動的に更新されます" sqref="G13" xr:uid="{00000000-0002-0000-0000-00000A000000}"/>
    <dataValidation allowBlank="1" showInputMessage="1" showErrorMessage="1" prompt="この見出しの下のこの列に残高が表示されます。" sqref="G14" xr:uid="{00000000-0002-0000-0000-00000B000000}"/>
    <dataValidation allowBlank="1" showInputMessage="1" showErrorMessage="1" prompt="この見出しの下にあるこの列の左で金額が自動的に計算され、アイコンが更新されます" sqref="H14" xr:uid="{00000000-0002-0000-0000-00000C000000}"/>
    <dataValidation allowBlank="1" showInputMessage="1" showErrorMessage="1" prompt="このセルにはサンプルの経費カテゴリが表示されます。この見出しの下にあるこの列には、サンプルのカテゴリに関連するサンプルの経費が表示されます。見出しのフィルターを使用して、特定のエントリを検索します" sqref="B5 B19 G55 G28 B30 B37 G38 G45 B43 B55 B62 G63 G19" xr:uid="{00000000-0002-0000-0000-00000D000000}"/>
    <dataValidation allowBlank="1" showInputMessage="1" showErrorMessage="1" prompt="この見出しの下にあるこの列に予算を入力します" sqref="C5 C19 C30 C37 C43 C55 C62 H63 H28 H38 H45 H55 H19" xr:uid="{00000000-0002-0000-0000-00000E000000}"/>
    <dataValidation allowBlank="1" showInputMessage="1" showErrorMessage="1" prompt="この見出しの下にあるこの列に実際の費用を入力します" sqref="D5 D19 D30 D37 D43 D55 D62 I63 I28 I38 I45 I55 I19" xr:uid="{00000000-0002-0000-0000-00000F000000}"/>
    <dataValidation allowBlank="1" showInputMessage="1" showErrorMessage="1" prompt="下の交通費の表、保険の表のセル B30 以降に詳細を入力します" sqref="B18" xr:uid="{00000000-0002-0000-0000-000010000000}"/>
    <dataValidation allowBlank="1" showInputMessage="1" showErrorMessage="1" prompt="下の保険の表および食品の表のセル B37 以降に詳細を入力します" sqref="B29" xr:uid="{00000000-0002-0000-0000-000011000000}"/>
    <dataValidation allowBlank="1" showInputMessage="1" showErrorMessage="1" prompt="下の食品の表および子供の表のセル B43 以降に詳細を入力します" sqref="B36" xr:uid="{00000000-0002-0000-0000-000012000000}"/>
    <dataValidation allowBlank="1" showInputMessage="1" showErrorMessage="1" prompt="下の子供の表および法律の表のセル B55 以降に詳細を入力します" sqref="B42" xr:uid="{00000000-0002-0000-0000-000013000000}"/>
    <dataValidation allowBlank="1" showInputMessage="1" showErrorMessage="1" prompt="下の法律の表および貯金の表のセル B62 以降に詳細を入力します" sqref="B54" xr:uid="{00000000-0002-0000-0000-000014000000}"/>
    <dataValidation allowBlank="1" showInputMessage="1" showErrorMessage="1" prompt="下の貯金の表およびローンの表のセル G19 以降に詳細を入力します" sqref="B61" xr:uid="{00000000-0002-0000-0000-000015000000}"/>
    <dataValidation allowBlank="1" showInputMessage="1" showErrorMessage="1" prompt="セル G28 で始まる下のローンの表およびエンターテインメントの表に詳細を入力します" sqref="G18" xr:uid="{00000000-0002-0000-0000-000016000000}"/>
    <dataValidation allowBlank="1" showInputMessage="1" showErrorMessage="1" prompt="下のエンターテインメントの表および税金の表のセル G38 以降に詳細を入力します" sqref="G27" xr:uid="{00000000-0002-0000-0000-000017000000}"/>
    <dataValidation allowBlank="1" showInputMessage="1" showErrorMessage="1" prompt="下の税金の表および日常生活関連費の表のセル G45 以降に詳細を入力します" sqref="G37" xr:uid="{00000000-0002-0000-0000-000018000000}"/>
    <dataValidation allowBlank="1" showInputMessage="1" showErrorMessage="1" prompt="下の日常生活関連費の表およびペットの表のセル G55 以降に詳細を入力します" sqref="G44" xr:uid="{00000000-0002-0000-0000-000019000000}"/>
    <dataValidation allowBlank="1" showInputMessage="1" showErrorMessage="1" prompt="下のペットの表およびギフトの表のセル G63 以降に詳細を入力します" sqref="G54" xr:uid="{00000000-0002-0000-0000-00001A000000}"/>
    <dataValidation allowBlank="1" showInputMessage="1" showErrorMessage="1" prompt="下のギフトの表に詳細を入力します" sqref="G62" xr:uid="{00000000-0002-0000-0000-00001B000000}"/>
    <dataValidation allowBlank="1" showInputMessage="1" showErrorMessage="1" prompt="予算合計、実際の費用、差額は、この表で自動的に計算されます" sqref="B2" xr:uid="{00000000-0002-0000-0000-00001C000000}"/>
    <dataValidation allowBlank="1" showInputMessage="1" showErrorMessage="1" prompt="この見出しの下にあるこの列では、差額が自動計算されます" sqref="E5 E19 E30 J28 J63 E37 E43 J38 J45 E55 E62 J55 J19" xr:uid="{00000000-0002-0000-0000-00001D000000}"/>
  </dataValidations>
  <printOptions horizontalCentered="1"/>
  <pageMargins left="0.25" right="0.25" top="0.5" bottom="0.5" header="0.5" footer="0.5"/>
  <pageSetup paperSize="9" scale="60" orientation="portrait" r:id="rId1"/>
  <headerFooter differentFirst="1" alignWithMargins="0">
    <oddFooter>Page &amp;P of &amp;N</oddFooter>
  </headerFooter>
  <ignoredErrors>
    <ignoredError sqref="E20:E27 E31:E34 E38:E40 E44:E52 E56:E59 E63:E66 J64:J66 J56:J60 J46:J52 J39:J42 J29:J35 J20:J25" emptyCellReference="1"/>
  </ignoredErrors>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月間家計簿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2018-04-23T08:03:42Z</dcterms:created>
  <dcterms:modified xsi:type="dcterms:W3CDTF">2019-07-30T08:53:40Z</dcterms:modified>
</cp:coreProperties>
</file>

<file path=docProps/custom.xml><?xml version="1.0" encoding="utf-8"?>
<Properties xmlns="http://schemas.openxmlformats.org/officeDocument/2006/custom-properties" xmlns:vt="http://schemas.openxmlformats.org/officeDocument/2006/docPropsVTypes"/>
</file>