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8710" windowHeight="12510"/>
  </bookViews>
  <sheets>
    <sheet name="支出の概要" sheetId="2" r:id="rId1"/>
    <sheet name="出金仕訳帳" sheetId="1" r:id="rId2"/>
  </sheets>
  <definedNames>
    <definedName name="CategoryName" localSheetId="0">支出の概要!A$2</definedName>
    <definedName name="_xlnm.Print_Titles" localSheetId="1">出金仕訳帳!$2:$2</definedName>
    <definedName name="_xlnm.Print_Titles" localSheetId="0">支出の概要!$2:$2</definedName>
    <definedName name="Title1">支出の概要[[#Headers],[日付]]</definedName>
    <definedName name="Title2">台帳[[#Headers],[日付]]</definedName>
    <definedName name="カテゴリ">INDEX(支出の概要[#Headers],1):INDEX(支出の概要[#Headers],COUNTA(支出の概要[#Headers]))</definedName>
  </definedNames>
  <calcPr calcId="17102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7" i="2" s="1"/>
  <c r="B8" i="1"/>
  <c r="B8" i="2" s="1"/>
  <c r="B9" i="1"/>
  <c r="B9" i="2" s="1"/>
  <c r="B10" i="1"/>
  <c r="B10" i="2" s="1"/>
  <c r="B11" i="1"/>
  <c r="B11" i="2" s="1"/>
  <c r="B12" i="1"/>
  <c r="B12" i="2" s="1"/>
  <c r="B13" i="1"/>
  <c r="B13" i="2" s="1"/>
  <c r="B14" i="1"/>
  <c r="B14" i="2" s="1"/>
  <c r="B15" i="1"/>
  <c r="B15" i="2" s="1"/>
  <c r="B16" i="1"/>
  <c r="B16" i="2" s="1"/>
  <c r="B17" i="1"/>
  <c r="B17" i="2" s="1"/>
  <c r="F18" i="1" l="1"/>
  <c r="E14" i="2"/>
  <c r="J16" i="2"/>
  <c r="D16" i="2"/>
  <c r="K3" i="2"/>
  <c r="H5" i="2"/>
  <c r="K12" i="2"/>
  <c r="J9" i="2"/>
  <c r="D10" i="2"/>
  <c r="J4" i="2"/>
  <c r="I9" i="2"/>
  <c r="C8" i="2"/>
  <c r="F12" i="2"/>
  <c r="F9" i="2"/>
  <c r="E6" i="2"/>
  <c r="F15" i="2"/>
  <c r="H10" i="2"/>
  <c r="C3" i="2"/>
  <c r="J6" i="2"/>
  <c r="G10" i="2"/>
  <c r="F8" i="2"/>
  <c r="K14" i="2"/>
  <c r="E17" i="2"/>
  <c r="F17" i="2"/>
  <c r="F3" i="2"/>
  <c r="G15" i="2"/>
  <c r="I17" i="2"/>
  <c r="D12" i="2"/>
  <c r="F13" i="2"/>
  <c r="H16" i="2"/>
  <c r="F14" i="2"/>
  <c r="D8" i="2"/>
  <c r="F16" i="2"/>
  <c r="K13" i="2"/>
  <c r="G3" i="2"/>
  <c r="K5" i="2"/>
  <c r="F10" i="2"/>
  <c r="I7" i="2"/>
  <c r="E12" i="2"/>
  <c r="G5" i="2"/>
  <c r="E10" i="2"/>
  <c r="E7" i="2"/>
  <c r="H6" i="2"/>
  <c r="D11" i="2"/>
  <c r="I14" i="2"/>
  <c r="H14" i="2"/>
  <c r="H13" i="2"/>
  <c r="I5" i="2"/>
  <c r="G9" i="2"/>
  <c r="I3" i="2"/>
  <c r="K8" i="2"/>
  <c r="J12" i="2"/>
  <c r="I4" i="2"/>
  <c r="H7" i="2"/>
  <c r="G16" i="2"/>
  <c r="G6" i="2"/>
  <c r="J7" i="2"/>
  <c r="G8" i="2"/>
  <c r="C5" i="2"/>
  <c r="F4" i="2"/>
  <c r="C16" i="2"/>
  <c r="K9" i="2"/>
  <c r="D5" i="2"/>
  <c r="C17" i="2"/>
  <c r="H8" i="2"/>
  <c r="J13" i="2"/>
  <c r="C4" i="2"/>
  <c r="K10" i="2"/>
  <c r="K15" i="2"/>
  <c r="H11" i="2"/>
  <c r="C9" i="2"/>
  <c r="F5" i="2"/>
  <c r="C11" i="2"/>
  <c r="K16" i="2"/>
  <c r="C15" i="2"/>
  <c r="E8" i="2"/>
  <c r="F11" i="2"/>
  <c r="E11" i="2"/>
  <c r="K7" i="2"/>
  <c r="D6" i="2"/>
  <c r="D13" i="2"/>
  <c r="G7" i="2"/>
  <c r="D17" i="2"/>
  <c r="D4" i="2"/>
  <c r="H15" i="2"/>
  <c r="E4" i="2"/>
  <c r="I16" i="2"/>
  <c r="J15" i="2"/>
  <c r="J14" i="2"/>
  <c r="G11" i="2"/>
  <c r="J17" i="2"/>
  <c r="I13" i="2"/>
  <c r="H17" i="2"/>
  <c r="G12" i="2"/>
  <c r="C10" i="2"/>
  <c r="K11" i="2"/>
  <c r="E5" i="2"/>
  <c r="H12" i="2"/>
  <c r="G17" i="2"/>
  <c r="C13" i="2"/>
  <c r="I8" i="2"/>
  <c r="H9" i="2"/>
  <c r="G13" i="2"/>
  <c r="I10" i="2"/>
  <c r="H4" i="2"/>
  <c r="J8" i="2"/>
  <c r="I11" i="2"/>
  <c r="K6" i="2"/>
  <c r="I15" i="2"/>
  <c r="C7" i="2"/>
  <c r="F7" i="2"/>
  <c r="C12" i="2"/>
  <c r="J3" i="2"/>
  <c r="H3" i="2"/>
  <c r="C6" i="2"/>
  <c r="I12" i="2"/>
  <c r="K17" i="2"/>
  <c r="D9" i="2"/>
  <c r="J5" i="2"/>
  <c r="E13" i="2"/>
  <c r="J10" i="2"/>
  <c r="E16" i="2"/>
  <c r="D15" i="2"/>
  <c r="C14" i="2"/>
  <c r="D7" i="2"/>
  <c r="I6" i="2"/>
  <c r="E15" i="2"/>
  <c r="K4" i="2"/>
  <c r="D14" i="2"/>
  <c r="G14" i="2"/>
  <c r="E9" i="2"/>
  <c r="J11" i="2"/>
  <c r="F6" i="2"/>
  <c r="G4" i="2"/>
  <c r="D3" i="2"/>
  <c r="E3" i="2"/>
  <c r="E18" i="2" l="1"/>
  <c r="D18" i="2"/>
  <c r="F18" i="2"/>
  <c r="C18" i="2"/>
  <c r="I18" i="2"/>
  <c r="H18" i="2"/>
  <c r="J18" i="2"/>
  <c r="K18" i="2"/>
  <c r="G18" i="2"/>
</calcChain>
</file>

<file path=xl/sharedStrings.xml><?xml version="1.0" encoding="utf-8"?>
<sst xmlns="http://schemas.openxmlformats.org/spreadsheetml/2006/main" count="50" uniqueCount="24">
  <si>
    <t>支出の概要</t>
  </si>
  <si>
    <t>日付</t>
  </si>
  <si>
    <t>自動車保険</t>
  </si>
  <si>
    <t>事務用品</t>
  </si>
  <si>
    <t>支出の概要テーブルの見出しの下のカテゴリ名を変更し、ニーズに合わせてこのテンプレートをカスタマイズします。カテゴリを追加する必要がある場合は、テーブルの最後の列をコピーし、コピーした列の右に貼り付けます。カテゴリ名を変更すると、数式が自動的に更新されます。このテーブルの行数は出金仕訳帳の行数と同じになるようにしてください。</t>
  </si>
  <si>
    <t>電気</t>
  </si>
  <si>
    <t>住宅ローン</t>
  </si>
  <si>
    <t>電話</t>
  </si>
  <si>
    <t>空欄 1</t>
  </si>
  <si>
    <t>空欄 2</t>
  </si>
  <si>
    <t>空欄 3</t>
  </si>
  <si>
    <t>空欄 4</t>
  </si>
  <si>
    <t>出金仕訳帳</t>
  </si>
  <si>
    <t>合計</t>
  </si>
  <si>
    <t>番号</t>
  </si>
  <si>
    <t>100</t>
  </si>
  <si>
    <t>説明</t>
  </si>
  <si>
    <t>Woodgrove Bank</t>
  </si>
  <si>
    <t>City Power &amp; Light</t>
  </si>
  <si>
    <t>Humongous Insurance</t>
  </si>
  <si>
    <t>The Phone Company</t>
  </si>
  <si>
    <t>Litware, Inc.</t>
  </si>
  <si>
    <t>カテゴリ</t>
  </si>
  <si>
    <t>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</si>
</sst>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¥&quot;#,##0.00;&quot;¥&quot;\-#,##0.00"/>
    <numFmt numFmtId="165" formatCode="&quot;$&quot;#,##0.00"/>
    <numFmt numFmtId="166" formatCode="[$-F800]dddd\,\ mmmm\ dd\,\ yyyy"/>
    <numFmt numFmtId="167" formatCode="#,##0_ "/>
    <numFmt numFmtId="168" formatCode="&quot;¥&quot;#,##0.00;&quot;¥&quot;\-#,##0.00;;"/>
  </numFmts>
  <fonts count="24">
    <font>
      <sz val="11"/>
      <color theme="3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3"/>
      <name val="Meiryo UI"/>
      <family val="2"/>
    </font>
    <font>
      <sz val="13"/>
      <color theme="4" tint="-0.499984740745262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i/>
      <sz val="24"/>
      <color theme="4" tint="-0.24994659260841701"/>
      <name val="Meiryo UI"/>
      <family val="2"/>
    </font>
    <font>
      <sz val="11"/>
      <color theme="4" tint="-0.499984740745262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i/>
      <sz val="24"/>
      <color theme="4" tint="-0.24994659260841701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  <font>
      <i/>
      <sz val="24"/>
      <color theme="4" tint="-0.24994659260841701"/>
      <name val="Meiryo UI"/>
      <family val="3"/>
      <charset val="128"/>
    </font>
    <font>
      <sz val="11"/>
      <color theme="3"/>
      <name val="Meiryo UI"/>
      <family val="3"/>
      <charset val="128"/>
    </font>
    <font>
      <sz val="13"/>
      <color theme="4" tint="-0.499984740745262"/>
      <name val="Meiryo UI"/>
      <family val="3"/>
      <charset val="128"/>
    </font>
    <font>
      <sz val="13"/>
      <color theme="3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17" fillId="0" borderId="0">
      <alignment horizontal="left" vertical="top"/>
    </xf>
    <xf numFmtId="1" fontId="6" fillId="0" borderId="0" applyFont="0" applyFill="0" applyBorder="0" applyAlignment="0" applyProtection="0"/>
    <xf numFmtId="167" fontId="6" fillId="0" borderId="0" applyFill="0" applyBorder="0" applyAlignment="0" applyProtection="0"/>
    <xf numFmtId="168" fontId="6" fillId="0" borderId="0" applyFont="0" applyFill="0" applyBorder="0" applyProtection="0">
      <alignment horizontal="right" vertical="center" indent="1"/>
    </xf>
    <xf numFmtId="165" fontId="7" fillId="0" borderId="0" applyFill="0" applyBorder="0" applyProtection="0">
      <alignment horizontal="right" vertical="center" indent="1"/>
    </xf>
    <xf numFmtId="9" fontId="6" fillId="0" borderId="0" applyFill="0" applyBorder="0" applyAlignment="0" applyProtection="0"/>
    <xf numFmtId="0" fontId="10" fillId="0" borderId="0">
      <alignment horizontal="left" vertical="top"/>
    </xf>
    <xf numFmtId="0" fontId="11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Alignment="0" applyProtection="0"/>
    <xf numFmtId="166" fontId="6" fillId="0" borderId="0" applyFont="0" applyFill="0" applyBorder="0" applyProtection="0">
      <alignment horizontal="center" vertical="center"/>
    </xf>
    <xf numFmtId="0" fontId="6" fillId="2" borderId="1">
      <alignment vertical="center" wrapText="1"/>
    </xf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4" applyNumberFormat="0" applyAlignment="0" applyProtection="0"/>
    <xf numFmtId="0" fontId="16" fillId="7" borderId="5" applyNumberFormat="0" applyAlignment="0" applyProtection="0"/>
    <xf numFmtId="0" fontId="4" fillId="7" borderId="4" applyNumberFormat="0" applyAlignment="0" applyProtection="0"/>
    <xf numFmtId="0" fontId="14" fillId="0" borderId="6" applyNumberFormat="0" applyFill="0" applyAlignment="0" applyProtection="0"/>
    <xf numFmtId="0" fontId="5" fillId="8" borderId="7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horizontal="left" vertical="center" wrapText="1" indent="1"/>
    </xf>
    <xf numFmtId="0" fontId="11" fillId="0" borderId="0" xfId="8">
      <alignment horizontal="left" vertical="center" indent="1"/>
    </xf>
    <xf numFmtId="0" fontId="11" fillId="0" borderId="0" xfId="8" applyBorder="1">
      <alignment horizontal="left" vertical="center" indent="1"/>
    </xf>
    <xf numFmtId="0" fontId="21" fillId="0" borderId="0" xfId="0" applyFont="1">
      <alignment horizontal="left" vertical="center" wrapText="1" indent="1"/>
    </xf>
    <xf numFmtId="0" fontId="21" fillId="0" borderId="0" xfId="0" applyFont="1" applyFill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166" fontId="21" fillId="0" borderId="0" xfId="10" applyFont="1">
      <alignment horizontal="center" vertical="center"/>
    </xf>
    <xf numFmtId="168" fontId="21" fillId="0" borderId="0" xfId="4" applyFont="1">
      <alignment horizontal="right" vertical="center" indent="1"/>
    </xf>
    <xf numFmtId="0" fontId="21" fillId="0" borderId="0" xfId="0" applyFont="1" applyAlignment="1">
      <alignment vertical="center"/>
    </xf>
    <xf numFmtId="166" fontId="21" fillId="0" borderId="0" xfId="10" applyFont="1" applyBorder="1">
      <alignment horizontal="center" vertical="center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/>
    </xf>
    <xf numFmtId="164" fontId="22" fillId="0" borderId="0" xfId="0" applyNumberFormat="1" applyFont="1" applyBorder="1" applyAlignment="1">
      <alignment horizontal="right" vertical="center" indent="1"/>
    </xf>
    <xf numFmtId="167" fontId="6" fillId="0" borderId="0" xfId="3" applyAlignment="1">
      <alignment horizontal="left" vertical="center" indent="1"/>
    </xf>
    <xf numFmtId="167" fontId="6" fillId="0" borderId="0" xfId="3" applyBorder="1" applyAlignment="1">
      <alignment horizontal="left" vertical="center" indent="1"/>
    </xf>
    <xf numFmtId="168" fontId="21" fillId="0" borderId="0" xfId="0" applyNumberFormat="1" applyFont="1" applyAlignment="1">
      <alignment horizontal="right" vertical="center" indent="1"/>
    </xf>
    <xf numFmtId="0" fontId="21" fillId="2" borderId="1" xfId="11" applyFont="1">
      <alignment vertical="center" wrapText="1"/>
    </xf>
    <xf numFmtId="0" fontId="20" fillId="0" borderId="0" xfId="1" applyFont="1">
      <alignment horizontal="left" vertical="top"/>
    </xf>
    <xf numFmtId="0" fontId="20" fillId="0" borderId="2" xfId="1" applyFont="1" applyBorder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  <cellStyle name="日付" xfId="10"/>
  </cellStyles>
  <dxfs count="37"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Meiryo U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sz val="13"/>
        <color theme="3"/>
        <name val="Meiryo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  <numFmt numFmtId="168" formatCode="&quot;¥&quot;#,##0.00;&quot;¥&quot;\-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numFmt numFmtId="168" formatCode="&quot;¥&quot;#,##0.00;&quot;¥&quot;\-#,##0.00;;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支出スタイル" defaultPivotStyle="PivotStyleLight16">
    <tableStyle name="支出スタイル" pivot="0" count="4">
      <tableStyleElement type="wholeTable" dxfId="36"/>
      <tableStyleElement type="headerRow" dxfId="35"/>
      <tableStyleElement type="totalRow" dxfId="34"/>
      <tableStyleElement type="firstRow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支出の概要" displayName="支出の概要" ref="B2:K18" totalsRowCount="1" headerRowDxfId="32" dataDxfId="31" totalsRowDxfId="30">
  <autoFilter ref="B2:K17"/>
  <tableColumns count="10">
    <tableColumn id="1" name="日付" dataDxfId="29" totalsRowDxfId="28" dataCellStyle="日付">
      <calculatedColumnFormula>IFERROR(INDEX(台帳[],ROW(A1),1),"")</calculatedColumnFormula>
    </tableColumn>
    <tableColumn id="9" name="自動車保険" totalsRowFunction="sum" dataDxfId="27" totalsRowDxfId="26">
      <calculatedColumnFormula>IFERROR(INDIRECT("台帳[@金額]")*(INDIRECT("台帳[@カテゴリ]")=CategoryName),"")</calculatedColumnFormula>
    </tableColumn>
    <tableColumn id="10" name="事務用品" totalsRowFunction="sum" dataDxfId="25" totalsRowDxfId="24">
      <calculatedColumnFormula>IFERROR(INDIRECT("台帳[@金額]")*(INDIRECT("台帳[@カテゴリ]")=CategoryName),"")</calculatedColumnFormula>
    </tableColumn>
    <tableColumn id="11" name="電気" totalsRowFunction="sum" dataDxfId="23" totalsRowDxfId="22">
      <calculatedColumnFormula>IFERROR(INDIRECT("台帳[@金額]")*(INDIRECT("台帳[@カテゴリ]")=CategoryName),"")</calculatedColumnFormula>
    </tableColumn>
    <tableColumn id="12" name="住宅ローン" totalsRowFunction="sum" dataDxfId="21" totalsRowDxfId="20">
      <calculatedColumnFormula>IFERROR(INDIRECT("台帳[@金額]")*(INDIRECT("台帳[@カテゴリ]")=CategoryName),"")</calculatedColumnFormula>
    </tableColumn>
    <tableColumn id="13" name="電話" totalsRowFunction="sum" dataDxfId="19" totalsRowDxfId="18">
      <calculatedColumnFormula>IFERROR(INDIRECT("台帳[@金額]")*(INDIRECT("台帳[@カテゴリ]")=CategoryName),"")</calculatedColumnFormula>
    </tableColumn>
    <tableColumn id="15" name="空欄 1" totalsRowFunction="sum" dataDxfId="17" totalsRowDxfId="16">
      <calculatedColumnFormula>IFERROR(INDIRECT("台帳[@金額]")*(INDIRECT("台帳[@カテゴリ]")=CategoryName),"")</calculatedColumnFormula>
    </tableColumn>
    <tableColumn id="16" name="空欄 2" totalsRowFunction="sum" dataDxfId="15" totalsRowDxfId="14">
      <calculatedColumnFormula>IFERROR(INDIRECT("台帳[@金額]")*(INDIRECT("台帳[@カテゴリ]")=CategoryName),"")</calculatedColumnFormula>
    </tableColumn>
    <tableColumn id="17" name="空欄 3" totalsRowFunction="sum" dataDxfId="13" totalsRowDxfId="12">
      <calculatedColumnFormula>IFERROR(INDIRECT("台帳[@金額]")*(INDIRECT("台帳[@カテゴリ]")=CategoryName),"")</calculatedColumnFormula>
    </tableColumn>
    <tableColumn id="18" name="空欄 4" totalsRowFunction="sum" dataDxfId="11" totalsRowDxfId="10">
      <calculatedColumnFormula>IFERROR(INDIRECT("台帳[@金額]")*(INDIRECT("台帳[@カテゴリ]")=CategoryName),"")</calculatedColumnFormula>
    </tableColumn>
  </tableColumns>
  <tableStyleInfo name="支出スタイル" showFirstColumn="0" showLastColumn="0" showRowStripes="1" showColumnStripes="0"/>
  <extLst>
    <ext xmlns:x14="http://schemas.microsoft.com/office/spreadsheetml/2009/9/main" uri="{504A1905-F514-4f6f-8877-14C23A59335A}">
      <x14:table altTextSummary="このテーブルでカテゴリ名を変更します。各カテゴリの金額は自動的に更新されます。カテゴリを追加するには、テーブルの最後の列をコピーし、コピーした列の右に貼り付けます"/>
    </ext>
  </extLst>
</table>
</file>

<file path=xl/tables/table2.xml><?xml version="1.0" encoding="utf-8"?>
<table xmlns="http://schemas.openxmlformats.org/spreadsheetml/2006/main" id="1" name="台帳" displayName="台帳" ref="B2:F18" totalsRowCount="1" headerRowDxfId="9" dataDxfId="8" totalsRowDxfId="7">
  <autoFilter ref="B2:F17"/>
  <tableColumns count="5">
    <tableColumn id="1" name="日付" totalsRowLabel="合計" dataDxfId="6" totalsRowDxfId="5" dataCellStyle="日付"/>
    <tableColumn id="2" name="番号" dataDxfId="4"/>
    <tableColumn id="3" name="説明" dataDxfId="3" totalsRowDxfId="2"/>
    <tableColumn id="4" name="カテゴリ" totalsRowDxfId="1"/>
    <tableColumn id="5" name="金額" totalsRowFunction="sum" dataDxfId="0"/>
  </tableColumns>
  <tableStyleInfo name="支出スタイル" showFirstColumn="0" showLastColumn="0" showRowStripes="1" showColumnStripes="0"/>
  <extLst>
    <ext xmlns:x14="http://schemas.microsoft.com/office/spreadsheetml/2009/9/main" uri="{504A1905-F514-4f6f-8877-14C23A59335A}">
      <x14:table altTextSummary="この表で日付、番号、説明、金額を入力し、カテゴリを選択します"/>
    </ext>
  </extLst>
</table>
</file>

<file path=xl/theme/theme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44140625" defaultRowHeight="30" customHeight="1"/>
  <cols>
    <col min="1" max="1" width="2.33203125" style="3" customWidth="1"/>
    <col min="2" max="11" width="18.44140625" style="3"/>
    <col min="12" max="12" width="2.77734375" style="3" customWidth="1"/>
    <col min="13" max="16384" width="18.44140625" style="3"/>
  </cols>
  <sheetData>
    <row r="1" spans="2:12" ht="38.25" customHeight="1">
      <c r="B1" s="17" t="s">
        <v>0</v>
      </c>
      <c r="C1" s="17"/>
      <c r="D1" s="18"/>
      <c r="E1" s="16" t="s">
        <v>4</v>
      </c>
      <c r="F1" s="16"/>
      <c r="G1" s="16"/>
      <c r="H1" s="16"/>
      <c r="I1" s="16"/>
      <c r="J1" s="16"/>
      <c r="K1" s="16"/>
    </row>
    <row r="2" spans="2:12" s="5" customFormat="1" ht="30" customHeight="1">
      <c r="B2" s="4" t="s">
        <v>1</v>
      </c>
      <c r="C2" s="3" t="s">
        <v>2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/>
    </row>
    <row r="3" spans="2:12" s="8" customFormat="1" ht="30" customHeight="1">
      <c r="B3" s="6">
        <f ca="1">IFERROR(INDEX(台帳[],ROW(A1),1),"")</f>
        <v>43195</v>
      </c>
      <c r="C3" s="7">
        <f t="shared" ref="C3:K17" ca="1" si="0">IFERROR(INDIRECT("台帳[@金額]")*(INDIRECT("台帳[@カテゴリ]")=CategoryName),"")</f>
        <v>0</v>
      </c>
      <c r="D3" s="7">
        <f t="shared" ca="1" si="0"/>
        <v>0</v>
      </c>
      <c r="E3" s="7">
        <f t="shared" ca="1" si="0"/>
        <v>0</v>
      </c>
      <c r="F3" s="7">
        <f t="shared" ca="1" si="0"/>
        <v>1200</v>
      </c>
      <c r="G3" s="7">
        <f t="shared" ca="1" si="0"/>
        <v>0</v>
      </c>
      <c r="H3" s="7">
        <f t="shared" ca="1" si="0"/>
        <v>0</v>
      </c>
      <c r="I3" s="7">
        <f t="shared" ca="1" si="0"/>
        <v>0</v>
      </c>
      <c r="J3" s="7">
        <f t="shared" ca="1" si="0"/>
        <v>0</v>
      </c>
      <c r="K3" s="7">
        <f t="shared" ca="1" si="0"/>
        <v>0</v>
      </c>
      <c r="L3" s="3"/>
    </row>
    <row r="4" spans="2:12" s="8" customFormat="1" ht="30" customHeight="1">
      <c r="B4" s="6">
        <f ca="1">IFERROR(INDEX(台帳[],ROW(A2),1),"")</f>
        <v>43200</v>
      </c>
      <c r="C4" s="7">
        <f t="shared" ca="1" si="0"/>
        <v>0</v>
      </c>
      <c r="D4" s="7">
        <f t="shared" ca="1" si="0"/>
        <v>0</v>
      </c>
      <c r="E4" s="7">
        <f t="shared" ca="1" si="0"/>
        <v>85</v>
      </c>
      <c r="F4" s="7">
        <f t="shared" ca="1" si="0"/>
        <v>0</v>
      </c>
      <c r="G4" s="7">
        <f t="shared" ca="1" si="0"/>
        <v>0</v>
      </c>
      <c r="H4" s="7">
        <f t="shared" ca="1" si="0"/>
        <v>0</v>
      </c>
      <c r="I4" s="7">
        <f t="shared" ca="1" si="0"/>
        <v>0</v>
      </c>
      <c r="J4" s="7">
        <f t="shared" ca="1" si="0"/>
        <v>0</v>
      </c>
      <c r="K4" s="7">
        <f t="shared" ca="1" si="0"/>
        <v>0</v>
      </c>
      <c r="L4" s="3"/>
    </row>
    <row r="5" spans="2:12" s="8" customFormat="1" ht="30" customHeight="1">
      <c r="B5" s="6">
        <f ca="1">IFERROR(INDEX(台帳[],ROW(A3),1),"")</f>
        <v>43205</v>
      </c>
      <c r="C5" s="7">
        <f t="shared" ca="1" si="0"/>
        <v>100</v>
      </c>
      <c r="D5" s="7">
        <f t="shared" ca="1" si="0"/>
        <v>0</v>
      </c>
      <c r="E5" s="7">
        <f t="shared" ca="1" si="0"/>
        <v>0</v>
      </c>
      <c r="F5" s="7">
        <f t="shared" ca="1" si="0"/>
        <v>0</v>
      </c>
      <c r="G5" s="7">
        <f t="shared" ca="1" si="0"/>
        <v>0</v>
      </c>
      <c r="H5" s="7">
        <f t="shared" ca="1" si="0"/>
        <v>0</v>
      </c>
      <c r="I5" s="7">
        <f t="shared" ca="1" si="0"/>
        <v>0</v>
      </c>
      <c r="J5" s="7">
        <f t="shared" ca="1" si="0"/>
        <v>0</v>
      </c>
      <c r="K5" s="7">
        <f t="shared" ca="1" si="0"/>
        <v>0</v>
      </c>
      <c r="L5" s="3"/>
    </row>
    <row r="6" spans="2:12" s="8" customFormat="1" ht="30" customHeight="1">
      <c r="B6" s="6">
        <f ca="1">IFERROR(INDEX(台帳[],ROW(A4),1),"")</f>
        <v>43210</v>
      </c>
      <c r="C6" s="7">
        <f t="shared" ca="1" si="0"/>
        <v>0</v>
      </c>
      <c r="D6" s="7">
        <f t="shared" ca="1" si="0"/>
        <v>0</v>
      </c>
      <c r="E6" s="7">
        <f t="shared" ca="1" si="0"/>
        <v>0</v>
      </c>
      <c r="F6" s="7">
        <f t="shared" ca="1" si="0"/>
        <v>1200</v>
      </c>
      <c r="G6" s="7">
        <f t="shared" ca="1" si="0"/>
        <v>0</v>
      </c>
      <c r="H6" s="7">
        <f t="shared" ca="1" si="0"/>
        <v>0</v>
      </c>
      <c r="I6" s="7">
        <f t="shared" ca="1" si="0"/>
        <v>0</v>
      </c>
      <c r="J6" s="7">
        <f t="shared" ca="1" si="0"/>
        <v>0</v>
      </c>
      <c r="K6" s="7">
        <f t="shared" ca="1" si="0"/>
        <v>0</v>
      </c>
      <c r="L6" s="3"/>
    </row>
    <row r="7" spans="2:12" s="8" customFormat="1" ht="30" customHeight="1">
      <c r="B7" s="6">
        <f ca="1">IFERROR(INDEX(台帳[],ROW(A5),1),"")</f>
        <v>43215</v>
      </c>
      <c r="C7" s="7">
        <f t="shared" ca="1" si="0"/>
        <v>0</v>
      </c>
      <c r="D7" s="7">
        <f t="shared" ca="1" si="0"/>
        <v>0</v>
      </c>
      <c r="E7" s="7">
        <f t="shared" ca="1" si="0"/>
        <v>0</v>
      </c>
      <c r="F7" s="7">
        <f t="shared" ca="1" si="0"/>
        <v>99</v>
      </c>
      <c r="G7" s="7">
        <f t="shared" ca="1" si="0"/>
        <v>0</v>
      </c>
      <c r="H7" s="7">
        <f t="shared" ca="1" si="0"/>
        <v>0</v>
      </c>
      <c r="I7" s="7">
        <f t="shared" ca="1" si="0"/>
        <v>0</v>
      </c>
      <c r="J7" s="7">
        <f t="shared" ca="1" si="0"/>
        <v>0</v>
      </c>
      <c r="K7" s="7">
        <f t="shared" ca="1" si="0"/>
        <v>0</v>
      </c>
      <c r="L7" s="3"/>
    </row>
    <row r="8" spans="2:12" s="8" customFormat="1" ht="30" customHeight="1">
      <c r="B8" s="6">
        <f ca="1">IFERROR(INDEX(台帳[],ROW(A6),1),"")</f>
        <v>43220</v>
      </c>
      <c r="C8" s="7">
        <f t="shared" ca="1" si="0"/>
        <v>0</v>
      </c>
      <c r="D8" s="7">
        <f t="shared" ca="1" si="0"/>
        <v>0</v>
      </c>
      <c r="E8" s="7">
        <f t="shared" ca="1" si="0"/>
        <v>0</v>
      </c>
      <c r="F8" s="7">
        <f t="shared" ca="1" si="0"/>
        <v>0</v>
      </c>
      <c r="G8" s="7">
        <f t="shared" ca="1" si="0"/>
        <v>68</v>
      </c>
      <c r="H8" s="7">
        <f t="shared" ca="1" si="0"/>
        <v>0</v>
      </c>
      <c r="I8" s="7">
        <f t="shared" ca="1" si="0"/>
        <v>0</v>
      </c>
      <c r="J8" s="7">
        <f t="shared" ca="1" si="0"/>
        <v>0</v>
      </c>
      <c r="K8" s="7">
        <f t="shared" ca="1" si="0"/>
        <v>0</v>
      </c>
      <c r="L8" s="3"/>
    </row>
    <row r="9" spans="2:12" s="8" customFormat="1" ht="30" customHeight="1">
      <c r="B9" s="6">
        <f ca="1">IFERROR(INDEX(台帳[],ROW(A7),1),"")</f>
        <v>43225</v>
      </c>
      <c r="C9" s="7">
        <f t="shared" ca="1" si="0"/>
        <v>100</v>
      </c>
      <c r="D9" s="7">
        <f t="shared" ca="1" si="0"/>
        <v>0</v>
      </c>
      <c r="E9" s="7">
        <f t="shared" ca="1" si="0"/>
        <v>0</v>
      </c>
      <c r="F9" s="7">
        <f t="shared" ca="1" si="0"/>
        <v>0</v>
      </c>
      <c r="G9" s="7">
        <f t="shared" ca="1" si="0"/>
        <v>0</v>
      </c>
      <c r="H9" s="7">
        <f t="shared" ca="1" si="0"/>
        <v>0</v>
      </c>
      <c r="I9" s="7">
        <f t="shared" ca="1" si="0"/>
        <v>0</v>
      </c>
      <c r="J9" s="7">
        <f t="shared" ca="1" si="0"/>
        <v>0</v>
      </c>
      <c r="K9" s="7">
        <f t="shared" ca="1" si="0"/>
        <v>0</v>
      </c>
      <c r="L9" s="3"/>
    </row>
    <row r="10" spans="2:12" s="8" customFormat="1" ht="30" customHeight="1">
      <c r="B10" s="6">
        <f ca="1">IFERROR(INDEX(台帳[],ROW(A8),1),"")</f>
        <v>43230</v>
      </c>
      <c r="C10" s="7">
        <f t="shared" ca="1" si="0"/>
        <v>0</v>
      </c>
      <c r="D10" s="7">
        <f t="shared" ca="1" si="0"/>
        <v>345</v>
      </c>
      <c r="E10" s="7">
        <f t="shared" ca="1" si="0"/>
        <v>0</v>
      </c>
      <c r="F10" s="7">
        <f t="shared" ca="1" si="0"/>
        <v>0</v>
      </c>
      <c r="G10" s="7">
        <f t="shared" ca="1" si="0"/>
        <v>0</v>
      </c>
      <c r="H10" s="7">
        <f t="shared" ca="1" si="0"/>
        <v>0</v>
      </c>
      <c r="I10" s="7">
        <f t="shared" ca="1" si="0"/>
        <v>0</v>
      </c>
      <c r="J10" s="7">
        <f t="shared" ca="1" si="0"/>
        <v>0</v>
      </c>
      <c r="K10" s="7">
        <f t="shared" ca="1" si="0"/>
        <v>0</v>
      </c>
      <c r="L10" s="3"/>
    </row>
    <row r="11" spans="2:12" s="8" customFormat="1" ht="30" customHeight="1">
      <c r="B11" s="6">
        <f ca="1">IFERROR(INDEX(台帳[],ROW(A9),1),"")</f>
        <v>43235</v>
      </c>
      <c r="C11" s="7">
        <f t="shared" ca="1" si="0"/>
        <v>0</v>
      </c>
      <c r="D11" s="7">
        <f t="shared" ca="1" si="0"/>
        <v>0</v>
      </c>
      <c r="E11" s="7">
        <f t="shared" ca="1" si="0"/>
        <v>0</v>
      </c>
      <c r="F11" s="7">
        <f t="shared" ca="1" si="0"/>
        <v>1200</v>
      </c>
      <c r="G11" s="7">
        <f t="shared" ca="1" si="0"/>
        <v>0</v>
      </c>
      <c r="H11" s="7">
        <f t="shared" ca="1" si="0"/>
        <v>0</v>
      </c>
      <c r="I11" s="7">
        <f t="shared" ca="1" si="0"/>
        <v>0</v>
      </c>
      <c r="J11" s="7">
        <f t="shared" ca="1" si="0"/>
        <v>0</v>
      </c>
      <c r="K11" s="7">
        <f t="shared" ca="1" si="0"/>
        <v>0</v>
      </c>
      <c r="L11" s="3"/>
    </row>
    <row r="12" spans="2:12" s="8" customFormat="1" ht="30" customHeight="1">
      <c r="B12" s="6">
        <f ca="1">IFERROR(INDEX(台帳[],ROW(A10),1),"")</f>
        <v>43240</v>
      </c>
      <c r="C12" s="7">
        <f t="shared" ca="1" si="0"/>
        <v>0</v>
      </c>
      <c r="D12" s="7">
        <f t="shared" ca="1" si="0"/>
        <v>0</v>
      </c>
      <c r="E12" s="7">
        <f t="shared" ca="1" si="0"/>
        <v>74</v>
      </c>
      <c r="F12" s="7">
        <f t="shared" ca="1" si="0"/>
        <v>0</v>
      </c>
      <c r="G12" s="7">
        <f t="shared" ca="1" si="0"/>
        <v>0</v>
      </c>
      <c r="H12" s="7">
        <f t="shared" ca="1" si="0"/>
        <v>0</v>
      </c>
      <c r="I12" s="7">
        <f t="shared" ca="1" si="0"/>
        <v>0</v>
      </c>
      <c r="J12" s="7">
        <f t="shared" ca="1" si="0"/>
        <v>0</v>
      </c>
      <c r="K12" s="7">
        <f t="shared" ca="1" si="0"/>
        <v>0</v>
      </c>
      <c r="L12" s="3"/>
    </row>
    <row r="13" spans="2:12" s="8" customFormat="1" ht="30" customHeight="1">
      <c r="B13" s="6">
        <f ca="1">IFERROR(INDEX(台帳[],ROW(A11),1),"")</f>
        <v>43245</v>
      </c>
      <c r="C13" s="7">
        <f t="shared" ca="1" si="0"/>
        <v>0</v>
      </c>
      <c r="D13" s="7">
        <f t="shared" ca="1" si="0"/>
        <v>0</v>
      </c>
      <c r="E13" s="7">
        <f t="shared" ca="1" si="0"/>
        <v>0</v>
      </c>
      <c r="F13" s="7">
        <f t="shared" ca="1" si="0"/>
        <v>0</v>
      </c>
      <c r="G13" s="7">
        <f t="shared" ca="1" si="0"/>
        <v>123</v>
      </c>
      <c r="H13" s="7">
        <f t="shared" ca="1" si="0"/>
        <v>0</v>
      </c>
      <c r="I13" s="7">
        <f t="shared" ca="1" si="0"/>
        <v>0</v>
      </c>
      <c r="J13" s="7">
        <f t="shared" ca="1" si="0"/>
        <v>0</v>
      </c>
      <c r="K13" s="7">
        <f t="shared" ca="1" si="0"/>
        <v>0</v>
      </c>
      <c r="L13" s="3"/>
    </row>
    <row r="14" spans="2:12" s="8" customFormat="1" ht="30" customHeight="1">
      <c r="B14" s="6">
        <f ca="1">IFERROR(INDEX(台帳[],ROW(A12),1),"")</f>
        <v>43250</v>
      </c>
      <c r="C14" s="7">
        <f t="shared" ca="1" si="0"/>
        <v>0</v>
      </c>
      <c r="D14" s="7">
        <f t="shared" ca="1" si="0"/>
        <v>99</v>
      </c>
      <c r="E14" s="7">
        <f t="shared" ca="1" si="0"/>
        <v>0</v>
      </c>
      <c r="F14" s="7">
        <f t="shared" ca="1" si="0"/>
        <v>0</v>
      </c>
      <c r="G14" s="7">
        <f t="shared" ca="1" si="0"/>
        <v>0</v>
      </c>
      <c r="H14" s="7">
        <f t="shared" ca="1" si="0"/>
        <v>0</v>
      </c>
      <c r="I14" s="7">
        <f t="shared" ca="1" si="0"/>
        <v>0</v>
      </c>
      <c r="J14" s="7">
        <f t="shared" ca="1" si="0"/>
        <v>0</v>
      </c>
      <c r="K14" s="7">
        <f t="shared" ca="1" si="0"/>
        <v>0</v>
      </c>
      <c r="L14" s="3"/>
    </row>
    <row r="15" spans="2:12" s="8" customFormat="1" ht="30" customHeight="1">
      <c r="B15" s="6">
        <f ca="1">IFERROR(INDEX(台帳[],ROW(A13),1),"")</f>
        <v>43255</v>
      </c>
      <c r="C15" s="7">
        <f t="shared" ca="1" si="0"/>
        <v>100</v>
      </c>
      <c r="D15" s="7">
        <f t="shared" ca="1" si="0"/>
        <v>0</v>
      </c>
      <c r="E15" s="7">
        <f t="shared" ca="1" si="0"/>
        <v>0</v>
      </c>
      <c r="F15" s="7">
        <f t="shared" ca="1" si="0"/>
        <v>0</v>
      </c>
      <c r="G15" s="7">
        <f t="shared" ca="1" si="0"/>
        <v>0</v>
      </c>
      <c r="H15" s="7">
        <f t="shared" ca="1" si="0"/>
        <v>0</v>
      </c>
      <c r="I15" s="7">
        <f t="shared" ca="1" si="0"/>
        <v>0</v>
      </c>
      <c r="J15" s="7">
        <f t="shared" ca="1" si="0"/>
        <v>0</v>
      </c>
      <c r="K15" s="7">
        <f t="shared" ca="1" si="0"/>
        <v>0</v>
      </c>
      <c r="L15" s="3"/>
    </row>
    <row r="16" spans="2:12" s="8" customFormat="1" ht="30" customHeight="1">
      <c r="B16" s="6">
        <f ca="1">IFERROR(INDEX(台帳[],ROW(A14),1),"")</f>
        <v>43260</v>
      </c>
      <c r="C16" s="7">
        <f t="shared" ca="1" si="0"/>
        <v>0</v>
      </c>
      <c r="D16" s="7">
        <f t="shared" ca="1" si="0"/>
        <v>0</v>
      </c>
      <c r="E16" s="7">
        <f t="shared" ca="1" si="0"/>
        <v>0</v>
      </c>
      <c r="F16" s="7">
        <f t="shared" ca="1" si="0"/>
        <v>1200</v>
      </c>
      <c r="G16" s="7">
        <f t="shared" ca="1" si="0"/>
        <v>0</v>
      </c>
      <c r="H16" s="7">
        <f t="shared" ca="1" si="0"/>
        <v>0</v>
      </c>
      <c r="I16" s="7">
        <f t="shared" ca="1" si="0"/>
        <v>0</v>
      </c>
      <c r="J16" s="7">
        <f t="shared" ca="1" si="0"/>
        <v>0</v>
      </c>
      <c r="K16" s="7">
        <f t="shared" ca="1" si="0"/>
        <v>0</v>
      </c>
      <c r="L16" s="3"/>
    </row>
    <row r="17" spans="2:12" s="8" customFormat="1" ht="30" customHeight="1">
      <c r="B17" s="6">
        <f ca="1">IFERROR(INDEX(台帳[],ROW(A15),1),"")</f>
        <v>43265</v>
      </c>
      <c r="C17" s="7">
        <f t="shared" ca="1" si="0"/>
        <v>0</v>
      </c>
      <c r="D17" s="7">
        <f t="shared" ca="1" si="0"/>
        <v>128</v>
      </c>
      <c r="E17" s="7">
        <f t="shared" ca="1" si="0"/>
        <v>0</v>
      </c>
      <c r="F17" s="7">
        <f t="shared" ca="1" si="0"/>
        <v>0</v>
      </c>
      <c r="G17" s="7">
        <f t="shared" ca="1" si="0"/>
        <v>0</v>
      </c>
      <c r="H17" s="7">
        <f t="shared" ca="1" si="0"/>
        <v>0</v>
      </c>
      <c r="I17" s="7">
        <f t="shared" ca="1" si="0"/>
        <v>0</v>
      </c>
      <c r="J17" s="7">
        <f t="shared" ca="1" si="0"/>
        <v>0</v>
      </c>
      <c r="K17" s="7">
        <f t="shared" ca="1" si="0"/>
        <v>0</v>
      </c>
      <c r="L17" s="3"/>
    </row>
    <row r="18" spans="2:12" ht="30" customHeight="1">
      <c r="B18" s="15"/>
      <c r="C18" s="15">
        <f ca="1">SUBTOTAL(109,支出の概要[自動車保険])</f>
        <v>300</v>
      </c>
      <c r="D18" s="15">
        <f ca="1">SUBTOTAL(109,支出の概要[事務用品])</f>
        <v>572</v>
      </c>
      <c r="E18" s="15">
        <f ca="1">SUBTOTAL(109,支出の概要[電気])</f>
        <v>159</v>
      </c>
      <c r="F18" s="15">
        <f ca="1">SUBTOTAL(109,支出の概要[住宅ローン])</f>
        <v>4899</v>
      </c>
      <c r="G18" s="15">
        <f ca="1">SUBTOTAL(109,支出の概要[電話])</f>
        <v>191</v>
      </c>
      <c r="H18" s="15">
        <f ca="1">SUBTOTAL(109,支出の概要[空欄 1])</f>
        <v>0</v>
      </c>
      <c r="I18" s="15">
        <f ca="1">SUBTOTAL(109,支出の概要[空欄 2])</f>
        <v>0</v>
      </c>
      <c r="J18" s="15">
        <f ca="1">SUBTOTAL(109,支出の概要[空欄 3])</f>
        <v>0</v>
      </c>
      <c r="K18" s="15">
        <f ca="1">SUBTOTAL(109,支出の概要[空欄 4])</f>
        <v>0</v>
      </c>
    </row>
  </sheetData>
  <dataConsolidate/>
  <mergeCells count="2">
    <mergeCell ref="E1:K1"/>
    <mergeCell ref="B1:D1"/>
  </mergeCells>
  <phoneticPr fontId="19"/>
  <dataValidations count="5">
    <dataValidation allowBlank="1" showInputMessage="1" showErrorMessage="1" prompt="このブックでは、出金仕訳帳を作成します。このワークシートの概要テーブルのカテゴリを変更します。使い方は、セル E1 に表示されます" sqref="A1"/>
    <dataValidation allowBlank="1" showInputMessage="1" showErrorMessage="1" prompt="出金仕訳帳ワークシートのカテゴリを更新するには、この行のカテゴリをカスタマイズします。列の金額は自動的に更新されます" sqref="C2"/>
    <dataValidation allowBlank="1" showInputMessage="1" showErrorMessage="1" prompt="この見出しの下にあるこの列では、このカテゴリの金額が自動的に更新されます" sqref="D2:K2"/>
    <dataValidation allowBlank="1" showInputMessage="1" showErrorMessage="1" prompt="このセルに、このワークシートのタイトルが表示されます。各カテゴリの支出金額は下のテーブルで自動的に更新されます" sqref="B1:D1"/>
    <dataValidation allowBlank="1" showInputMessage="1" showErrorMessage="1" prompt="日付は出金仕訳帳ワークシートから自動的に更新されます。右のセルでカテゴリをカスタマイズします。特定のエントリを検索するには、見出しフィルターを使用します" sqref="B2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44140625" defaultRowHeight="30" customHeight="1"/>
  <cols>
    <col min="1" max="1" width="2.33203125" style="3" customWidth="1"/>
    <col min="2" max="2" width="15.88671875" style="3" customWidth="1"/>
    <col min="3" max="3" width="11.88671875" style="3" customWidth="1"/>
    <col min="4" max="4" width="26.6640625" style="3" customWidth="1"/>
    <col min="5" max="6" width="18.44140625" style="3"/>
    <col min="7" max="7" width="2.77734375" style="3" customWidth="1"/>
    <col min="8" max="16384" width="18.44140625" style="3"/>
  </cols>
  <sheetData>
    <row r="1" spans="2:6" ht="38.25" customHeight="1">
      <c r="B1" s="17" t="s">
        <v>12</v>
      </c>
      <c r="C1" s="17"/>
      <c r="D1" s="17"/>
    </row>
    <row r="2" spans="2:6" s="5" customFormat="1" ht="30" customHeight="1">
      <c r="B2" s="3" t="s">
        <v>1</v>
      </c>
      <c r="C2" s="3" t="s">
        <v>14</v>
      </c>
      <c r="D2" s="3" t="s">
        <v>16</v>
      </c>
      <c r="E2" s="3" t="s">
        <v>22</v>
      </c>
      <c r="F2" s="3" t="s">
        <v>23</v>
      </c>
    </row>
    <row r="3" spans="2:6" s="8" customFormat="1" ht="30" customHeight="1">
      <c r="B3" s="6">
        <f ca="1">TODAY()-70</f>
        <v>43195</v>
      </c>
      <c r="C3" s="13" t="s">
        <v>15</v>
      </c>
      <c r="D3" s="3" t="s">
        <v>17</v>
      </c>
      <c r="E3" s="1" t="s">
        <v>6</v>
      </c>
      <c r="F3" s="7">
        <v>1200</v>
      </c>
    </row>
    <row r="4" spans="2:6" s="8" customFormat="1" ht="30" customHeight="1">
      <c r="B4" s="6">
        <f ca="1">TODAY()-65</f>
        <v>43200</v>
      </c>
      <c r="C4" s="13">
        <v>101</v>
      </c>
      <c r="D4" s="3" t="s">
        <v>18</v>
      </c>
      <c r="E4" s="1" t="s">
        <v>5</v>
      </c>
      <c r="F4" s="7">
        <v>85</v>
      </c>
    </row>
    <row r="5" spans="2:6" s="8" customFormat="1" ht="30" customHeight="1">
      <c r="B5" s="6">
        <f ca="1">TODAY()-60</f>
        <v>43205</v>
      </c>
      <c r="C5" s="13">
        <v>102</v>
      </c>
      <c r="D5" s="3" t="s">
        <v>19</v>
      </c>
      <c r="E5" s="1" t="s">
        <v>2</v>
      </c>
      <c r="F5" s="7">
        <v>100</v>
      </c>
    </row>
    <row r="6" spans="2:6" s="8" customFormat="1" ht="30" customHeight="1">
      <c r="B6" s="6">
        <f ca="1">TODAY()-55</f>
        <v>43210</v>
      </c>
      <c r="C6" s="13">
        <v>103</v>
      </c>
      <c r="D6" s="3" t="s">
        <v>17</v>
      </c>
      <c r="E6" s="1" t="s">
        <v>6</v>
      </c>
      <c r="F6" s="7">
        <v>1200</v>
      </c>
    </row>
    <row r="7" spans="2:6" s="8" customFormat="1" ht="30" customHeight="1">
      <c r="B7" s="6">
        <f ca="1">TODAY()-50</f>
        <v>43215</v>
      </c>
      <c r="C7" s="13">
        <v>104</v>
      </c>
      <c r="D7" s="3" t="s">
        <v>18</v>
      </c>
      <c r="E7" s="1" t="s">
        <v>6</v>
      </c>
      <c r="F7" s="7">
        <v>99</v>
      </c>
    </row>
    <row r="8" spans="2:6" s="8" customFormat="1" ht="30" customHeight="1">
      <c r="B8" s="6">
        <f ca="1">TODAY()-45</f>
        <v>43220</v>
      </c>
      <c r="C8" s="13">
        <v>105</v>
      </c>
      <c r="D8" s="3" t="s">
        <v>20</v>
      </c>
      <c r="E8" s="1" t="s">
        <v>7</v>
      </c>
      <c r="F8" s="7">
        <v>68</v>
      </c>
    </row>
    <row r="9" spans="2:6" s="8" customFormat="1" ht="30" customHeight="1">
      <c r="B9" s="6">
        <f ca="1">TODAY()-40</f>
        <v>43225</v>
      </c>
      <c r="C9" s="13">
        <v>106</v>
      </c>
      <c r="D9" s="3" t="s">
        <v>19</v>
      </c>
      <c r="E9" s="1" t="s">
        <v>2</v>
      </c>
      <c r="F9" s="7">
        <v>100</v>
      </c>
    </row>
    <row r="10" spans="2:6" s="8" customFormat="1" ht="30" customHeight="1">
      <c r="B10" s="6">
        <f ca="1">TODAY()-35</f>
        <v>43230</v>
      </c>
      <c r="C10" s="13">
        <v>107</v>
      </c>
      <c r="D10" s="3" t="s">
        <v>21</v>
      </c>
      <c r="E10" s="1" t="s">
        <v>3</v>
      </c>
      <c r="F10" s="7">
        <v>345</v>
      </c>
    </row>
    <row r="11" spans="2:6" s="8" customFormat="1" ht="30" customHeight="1">
      <c r="B11" s="6">
        <f ca="1">TODAY()-30</f>
        <v>43235</v>
      </c>
      <c r="C11" s="13">
        <v>110</v>
      </c>
      <c r="D11" s="3" t="s">
        <v>17</v>
      </c>
      <c r="E11" s="1" t="s">
        <v>6</v>
      </c>
      <c r="F11" s="7">
        <v>1200</v>
      </c>
    </row>
    <row r="12" spans="2:6" s="8" customFormat="1" ht="30" customHeight="1">
      <c r="B12" s="6">
        <f ca="1">TODAY()-25</f>
        <v>43240</v>
      </c>
      <c r="C12" s="14">
        <v>111</v>
      </c>
      <c r="D12" s="3" t="s">
        <v>18</v>
      </c>
      <c r="E12" s="2" t="s">
        <v>5</v>
      </c>
      <c r="F12" s="7">
        <v>74</v>
      </c>
    </row>
    <row r="13" spans="2:6" s="8" customFormat="1" ht="30" customHeight="1">
      <c r="B13" s="6">
        <f ca="1">TODAY()-20</f>
        <v>43245</v>
      </c>
      <c r="C13" s="13">
        <v>108</v>
      </c>
      <c r="D13" s="3" t="s">
        <v>20</v>
      </c>
      <c r="E13" s="1" t="s">
        <v>7</v>
      </c>
      <c r="F13" s="7">
        <v>123</v>
      </c>
    </row>
    <row r="14" spans="2:6" s="8" customFormat="1" ht="30" customHeight="1">
      <c r="B14" s="6">
        <f ca="1">TODAY()-15</f>
        <v>43250</v>
      </c>
      <c r="C14" s="14">
        <v>109</v>
      </c>
      <c r="D14" s="3" t="s">
        <v>21</v>
      </c>
      <c r="E14" s="2" t="s">
        <v>3</v>
      </c>
      <c r="F14" s="7">
        <v>99</v>
      </c>
    </row>
    <row r="15" spans="2:6" s="8" customFormat="1" ht="30" customHeight="1">
      <c r="B15" s="9">
        <f ca="1">TODAY()-10</f>
        <v>43255</v>
      </c>
      <c r="C15" s="14">
        <v>112</v>
      </c>
      <c r="D15" s="3" t="s">
        <v>19</v>
      </c>
      <c r="E15" s="2" t="s">
        <v>2</v>
      </c>
      <c r="F15" s="7">
        <v>100</v>
      </c>
    </row>
    <row r="16" spans="2:6" s="8" customFormat="1" ht="30" customHeight="1">
      <c r="B16" s="9">
        <f ca="1">TODAY()-5</f>
        <v>43260</v>
      </c>
      <c r="C16" s="14">
        <v>113</v>
      </c>
      <c r="D16" s="3" t="s">
        <v>17</v>
      </c>
      <c r="E16" s="2" t="s">
        <v>6</v>
      </c>
      <c r="F16" s="7">
        <v>1200</v>
      </c>
    </row>
    <row r="17" spans="2:6" s="8" customFormat="1" ht="30" customHeight="1">
      <c r="B17" s="9">
        <f ca="1">TODAY()</f>
        <v>43265</v>
      </c>
      <c r="C17" s="14">
        <v>114</v>
      </c>
      <c r="D17" s="3" t="s">
        <v>21</v>
      </c>
      <c r="E17" s="2" t="s">
        <v>3</v>
      </c>
      <c r="F17" s="7">
        <v>128</v>
      </c>
    </row>
    <row r="18" spans="2:6" ht="30" customHeight="1">
      <c r="B18" s="10" t="s">
        <v>13</v>
      </c>
      <c r="C18" s="11"/>
      <c r="D18" s="11"/>
      <c r="E18" s="11"/>
      <c r="F18" s="12">
        <f>SUBTOTAL(109,台帳[金額])</f>
        <v>6121</v>
      </c>
    </row>
  </sheetData>
  <dataConsolidate/>
  <mergeCells count="1">
    <mergeCell ref="B1:D1"/>
  </mergeCells>
  <phoneticPr fontId="19"/>
  <dataValidations count="8">
    <dataValidation allowBlank="1" showInputMessage="1" showErrorMessage="1" prompt="このワークシートでは、出金仕訳帳を作成します。台帳テーブルに出金の詳細を入力します" sqref="A1"/>
    <dataValidation allowBlank="1" showInputMessage="1" showErrorMessage="1" prompt="この見出しの下にあるこの列に日付を入力します。特定のエントリを検索するには、見出しフィルターを使用します" sqref="B2"/>
    <dataValidation allowBlank="1" showInputMessage="1" showErrorMessage="1" prompt="この見出しの下にあるこの列に番号を入力します" sqref="C2"/>
    <dataValidation allowBlank="1" showInputMessage="1" showErrorMessage="1" prompt="この見出しの下にあるこの列に説明を入力します" sqref="D2"/>
    <dataValidation allowBlank="1" showInputMessage="1" showErrorMessage="1" prompt="この見出しの下にあるこの列で、カテゴリを選択します。Alt キーを押しながら下方向キーを押してオプションを表示します。下方向キーで移動し、Enter キーを押して選択します" sqref="E2"/>
    <dataValidation allowBlank="1" showInputMessage="1" showErrorMessage="1" prompt="この見出しの下にあるこの列に金額を入力します" sqref="F2"/>
    <dataValidation allowBlank="1" showInputMessage="1" showErrorMessage="1" prompt="このセルに、このワークシートのタイトルが表示されます" sqref="B1:D1"/>
    <dataValidation type="list" errorStyle="warning" allowBlank="1" showInputMessage="1" showErrorMessage="1" error="リストからカテゴリを選択します。[キャンセル] を選択して、Alt + 下矢印キーを押してオプションを表示します。下矢印キーで移動し、Enter キーを押して選択します" sqref="E3:E17">
      <formula1>カテゴリ</formula1>
    </dataValidation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支出の概要</vt:lpstr>
      <vt:lpstr>出金仕訳帳</vt:lpstr>
      <vt:lpstr>支出の概要!CategoryName</vt:lpstr>
      <vt:lpstr>出金仕訳帳!Print_Titles</vt:lpstr>
      <vt:lpstr>支出の概要!Print_Titles</vt:lpstr>
      <vt:lpstr>Title1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2018-06-14T05:26:58Z</dcterms:created>
  <dcterms:modified xsi:type="dcterms:W3CDTF">2018-06-14T05:26:58Z</dcterms:modified>
</cp:coreProperties>
</file>