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09"/>
  <workbookPr codeName="ThisWorkbook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0" yWindow="0" windowWidth="20490" windowHeight="7515" tabRatio="611"/>
  </bookViews>
  <sheets>
    <sheet name="1 月" sheetId="6" r:id="rId1"/>
    <sheet name="2 月" sheetId="9" r:id="rId2"/>
    <sheet name="3 月" sheetId="10" r:id="rId3"/>
    <sheet name="4 月" sheetId="11" r:id="rId4"/>
    <sheet name="5 月" sheetId="12" r:id="rId5"/>
    <sheet name="6 月" sheetId="13" r:id="rId6"/>
    <sheet name="7 月" sheetId="14" r:id="rId7"/>
    <sheet name="8 月" sheetId="15" r:id="rId8"/>
    <sheet name="9 月" sheetId="16" r:id="rId9"/>
    <sheet name="10 月" sheetId="17" r:id="rId10"/>
    <sheet name="11 月" sheetId="18" r:id="rId11"/>
    <sheet name="12 月" sheetId="19" r:id="rId12"/>
  </sheets>
  <definedNames>
    <definedName name="AprSun1">DATE(カレンダーの年,4,1)-WEEKDAY(DATE(カレンダーの年,4,1))+1</definedName>
    <definedName name="AugSun1">DATE(カレンダーの年,8,1)-WEEKDAY(DATE(カレンダーの年,8,1))+1</definedName>
    <definedName name="DecSun1">DATE(カレンダーの年,12,1)-WEEKDAY(DATE(カレンダーの年,12,1))+1</definedName>
    <definedName name="FebSun1">DATE(カレンダーの年,2,1)-WEEKDAY(DATE(カレンダーの年,2,1))+1</definedName>
    <definedName name="JanSun1">DATE(カレンダーの年,1,1)-WEEKDAY(DATE(カレンダーの年,1,1))+1</definedName>
    <definedName name="JulSun1">DATE(カレンダーの年,7,1)-WEEKDAY(DATE(カレンダーの年,7,1))+1</definedName>
    <definedName name="JunSun1">DATE(カレンダーの年,6,1)-WEEKDAY(DATE(カレンダーの年,6,1))+1</definedName>
    <definedName name="MarSun1">DATE(カレンダーの年,3,1)-WEEKDAY(DATE(カレンダーの年,3,1))+1</definedName>
    <definedName name="MaySun1">DATE(カレンダーの年,5,1)-WEEKDAY(DATE(カレンダーの年,5,1))+1</definedName>
    <definedName name="NovSun1">DATE(カレンダーの年,11,1)-WEEKDAY(DATE(カレンダーの年,11,1))+1</definedName>
    <definedName name="OctSun1">DATE(カレンダーの年,10,1)-WEEKDAY(DATE(カレンダーの年,10,1))+1</definedName>
    <definedName name="SepSun1">DATE(カレンダーの年,9,1)-WEEKDAY(DATE(カレンダーの年,9,1))+1</definedName>
    <definedName name="カレンダーの年">'1 月'!$K$2</definedName>
    <definedName name="印刷範囲" localSheetId="0">'1 月'!$B$2:$J$16</definedName>
    <definedName name="印刷範囲" localSheetId="9">'10 月'!$B$2:$J$16</definedName>
    <definedName name="印刷範囲" localSheetId="10">'11 月'!$B$2:$J$16</definedName>
    <definedName name="印刷範囲" localSheetId="11">'12 月'!$B$2:$J$16</definedName>
    <definedName name="印刷範囲" localSheetId="1">'2 月'!$B$2:$J$16</definedName>
    <definedName name="印刷範囲" localSheetId="2">'3 月'!$B$2:$J$16</definedName>
    <definedName name="印刷範囲" localSheetId="3">'4 月'!$B$2:$J$16</definedName>
    <definedName name="印刷範囲" localSheetId="4">'5 月'!$B$2:$J$16</definedName>
    <definedName name="印刷範囲" localSheetId="5">'6 月'!$B$2:$J$16</definedName>
    <definedName name="印刷範囲" localSheetId="6">'7 月'!$B$2:$J$16</definedName>
    <definedName name="印刷範囲" localSheetId="7">'8 月'!$B$2:$J$16</definedName>
    <definedName name="印刷範囲" localSheetId="8">'9 月'!$B$2:$J$16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6" l="1"/>
  <c r="B3" i="9"/>
  <c r="B3" i="10"/>
  <c r="B3" i="11"/>
  <c r="B3" i="12"/>
  <c r="B3" i="13"/>
  <c r="B3" i="14"/>
  <c r="B3" i="15"/>
  <c r="B3" i="16"/>
  <c r="B3" i="17"/>
  <c r="B3" i="18"/>
  <c r="B3" i="19" l="1"/>
  <c r="B5" i="6" l="1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<sst xmlns="http://schemas.openxmlformats.org/spreadsheetml/2006/main" count="97" uniqueCount="16">
  <si>
    <t>MONDAY</t>
  </si>
  <si>
    <t>TUESDAY</t>
  </si>
  <si>
    <t>WEDNESDAY</t>
  </si>
  <si>
    <t>THURSDAY</t>
  </si>
  <si>
    <t>FRIDAY</t>
  </si>
  <si>
    <t>SATURDAY</t>
  </si>
  <si>
    <t>SUNDAY</t>
  </si>
  <si>
    <t>火曜日</t>
  </si>
  <si>
    <t>水曜日</t>
  </si>
  <si>
    <t>木曜日</t>
  </si>
  <si>
    <t>金曜日</t>
  </si>
  <si>
    <t>土曜</t>
  </si>
  <si>
    <t>日曜</t>
  </si>
  <si>
    <t>月曜日</t>
    <phoneticPr fontId="6"/>
  </si>
  <si>
    <t>年の選択:</t>
  </si>
  <si>
    <t>メモ: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</si>
</sst>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d"/>
    <numFmt numFmtId="177" formatCode="mmmm\ yyyy"/>
    <numFmt numFmtId="178" formatCode="mmmm"/>
  </numFmts>
  <fonts count="19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sz val="11"/>
      <color theme="8"/>
      <name val="Meiryo UI"/>
      <family val="3"/>
      <charset val="128"/>
    </font>
    <font>
      <sz val="12"/>
      <color theme="1"/>
      <name val="Meiryo UI"/>
      <family val="3"/>
      <charset val="128"/>
    </font>
    <font>
      <sz val="24"/>
      <color theme="8"/>
      <name val="Meiryo UI"/>
      <family val="3"/>
      <charset val="128"/>
    </font>
    <font>
      <sz val="40"/>
      <color theme="8"/>
      <name val="Meiryo UI"/>
      <family val="3"/>
      <charset val="128"/>
    </font>
    <font>
      <b/>
      <sz val="9"/>
      <color theme="8"/>
      <name val="Meiryo UI"/>
      <family val="3"/>
      <charset val="128"/>
    </font>
    <font>
      <sz val="28"/>
      <color theme="8" tint="-0.499984740745262"/>
      <name val="Meiryo UI"/>
      <family val="3"/>
      <charset val="128"/>
    </font>
    <font>
      <sz val="10"/>
      <name val="Meiryo UI"/>
      <family val="3"/>
      <charset val="128"/>
    </font>
    <font>
      <sz val="10"/>
      <color theme="9"/>
      <name val="Meiryo UI"/>
      <family val="3"/>
      <charset val="128"/>
    </font>
    <font>
      <b/>
      <sz val="11"/>
      <color theme="8"/>
      <name val="Meiryo UI"/>
      <family val="3"/>
      <charset val="128"/>
    </font>
    <font>
      <sz val="11"/>
      <color theme="0" tint="-0.499984740745262"/>
      <name val="Meiryo UI"/>
      <family val="3"/>
      <charset val="128"/>
    </font>
    <font>
      <u/>
      <sz val="12"/>
      <color theme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7" fillId="0" borderId="0" xfId="1" applyFont="1"/>
    <xf numFmtId="0" fontId="8" fillId="0" borderId="0" xfId="1" applyFont="1" applyFill="1" applyAlignment="1">
      <alignment horizontal="right"/>
    </xf>
    <xf numFmtId="0" fontId="9" fillId="0" borderId="0" xfId="0" applyFont="1" applyFill="1"/>
    <xf numFmtId="0" fontId="7" fillId="5" borderId="0" xfId="1" applyFont="1" applyFill="1"/>
    <xf numFmtId="0" fontId="10" fillId="0" borderId="0" xfId="0" applyFont="1" applyFill="1" applyAlignment="1">
      <alignment horizontal="right" vertical="top"/>
    </xf>
    <xf numFmtId="0" fontId="9" fillId="0" borderId="0" xfId="0" applyFont="1"/>
    <xf numFmtId="0" fontId="12" fillId="0" borderId="2" xfId="2" applyFont="1" applyFill="1" applyBorder="1" applyAlignment="1">
      <alignment horizontal="center" vertical="center"/>
    </xf>
    <xf numFmtId="0" fontId="12" fillId="0" borderId="3" xfId="2" applyFont="1" applyFill="1" applyBorder="1" applyAlignment="1">
      <alignment horizontal="center" vertical="center"/>
    </xf>
    <xf numFmtId="0" fontId="12" fillId="0" borderId="4" xfId="2" applyFont="1" applyFill="1" applyBorder="1" applyAlignment="1">
      <alignment horizontal="center" vertical="center"/>
    </xf>
    <xf numFmtId="178" fontId="9" fillId="0" borderId="0" xfId="0" applyNumberFormat="1" applyFont="1"/>
    <xf numFmtId="176" fontId="8" fillId="4" borderId="8" xfId="1" applyNumberFormat="1" applyFont="1" applyFill="1" applyBorder="1" applyAlignment="1">
      <alignment horizontal="left" vertical="top" wrapText="1"/>
    </xf>
    <xf numFmtId="178" fontId="13" fillId="0" borderId="0" xfId="0" applyNumberFormat="1" applyFont="1" applyFill="1" applyBorder="1" applyAlignment="1">
      <alignment vertical="center" textRotation="90"/>
    </xf>
    <xf numFmtId="0" fontId="14" fillId="0" borderId="0" xfId="1" applyFont="1"/>
    <xf numFmtId="0" fontId="15" fillId="4" borderId="7" xfId="1" applyFont="1" applyFill="1" applyBorder="1" applyAlignment="1">
      <alignment horizontal="center" vertical="top" wrapText="1"/>
    </xf>
    <xf numFmtId="0" fontId="15" fillId="4" borderId="7" xfId="3" applyFont="1" applyFill="1" applyBorder="1" applyAlignment="1">
      <alignment horizontal="center" vertical="top" wrapText="1"/>
    </xf>
    <xf numFmtId="176" fontId="8" fillId="0" borderId="8" xfId="1" applyNumberFormat="1" applyFont="1" applyFill="1" applyBorder="1" applyAlignment="1">
      <alignment horizontal="left" vertical="top" wrapText="1"/>
    </xf>
    <xf numFmtId="0" fontId="15" fillId="0" borderId="7" xfId="1" applyFont="1" applyFill="1" applyBorder="1" applyAlignment="1">
      <alignment horizontal="center" vertical="top" wrapText="1"/>
    </xf>
    <xf numFmtId="0" fontId="15" fillId="0" borderId="7" xfId="3" applyFont="1" applyFill="1" applyBorder="1" applyAlignment="1">
      <alignment horizontal="center" vertical="top" wrapText="1"/>
    </xf>
    <xf numFmtId="176" fontId="8" fillId="4" borderId="9" xfId="1" applyNumberFormat="1" applyFont="1" applyFill="1" applyBorder="1" applyAlignment="1">
      <alignment horizontal="left" vertical="top" wrapText="1"/>
    </xf>
    <xf numFmtId="176" fontId="8" fillId="0" borderId="9" xfId="1" applyNumberFormat="1" applyFont="1" applyFill="1" applyBorder="1" applyAlignment="1">
      <alignment horizontal="left" vertical="top" wrapText="1"/>
    </xf>
    <xf numFmtId="176" fontId="8" fillId="0" borderId="10" xfId="1" applyNumberFormat="1" applyFont="1" applyFill="1" applyBorder="1" applyAlignment="1">
      <alignment horizontal="left" vertical="top" wrapText="1"/>
    </xf>
    <xf numFmtId="0" fontId="17" fillId="0" borderId="0" xfId="1" applyFont="1" applyAlignment="1">
      <alignment horizontal="right"/>
    </xf>
    <xf numFmtId="0" fontId="17" fillId="0" borderId="0" xfId="1" applyFont="1" applyAlignment="1">
      <alignment horizontal="center"/>
    </xf>
    <xf numFmtId="0" fontId="18" fillId="0" borderId="0" xfId="5" applyFont="1"/>
    <xf numFmtId="0" fontId="16" fillId="0" borderId="11" xfId="2" applyFont="1" applyFill="1" applyBorder="1" applyAlignment="1">
      <alignment horizontal="left" vertical="top" wrapText="1"/>
    </xf>
    <xf numFmtId="0" fontId="16" fillId="0" borderId="5" xfId="2" applyFont="1" applyFill="1" applyBorder="1" applyAlignment="1">
      <alignment horizontal="left" vertical="top" wrapText="1"/>
    </xf>
    <xf numFmtId="0" fontId="16" fillId="0" borderId="6" xfId="2" applyFont="1" applyFill="1" applyBorder="1" applyAlignment="1">
      <alignment horizontal="left" vertical="top" wrapText="1"/>
    </xf>
    <xf numFmtId="176" fontId="12" fillId="0" borderId="12" xfId="2" applyNumberFormat="1" applyFont="1" applyFill="1" applyBorder="1" applyAlignment="1">
      <alignment horizontal="left" vertical="center" wrapText="1"/>
    </xf>
    <xf numFmtId="176" fontId="12" fillId="0" borderId="13" xfId="2" applyNumberFormat="1" applyFont="1" applyFill="1" applyBorder="1" applyAlignment="1">
      <alignment horizontal="left" vertical="center" wrapText="1"/>
    </xf>
    <xf numFmtId="176" fontId="12" fillId="0" borderId="14" xfId="2" applyNumberFormat="1" applyFont="1" applyFill="1" applyBorder="1" applyAlignment="1">
      <alignment horizontal="left" vertical="center" wrapText="1"/>
    </xf>
    <xf numFmtId="177" fontId="11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Normal 2" xfId="1"/>
    <cellStyle name="ハイパーリンク" xfId="5" builtinId="8"/>
    <cellStyle name="標準" xfId="0" builtinId="0" customBuiltin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カレンダーの年" max="2999" min="1900" page="10" val="201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図 2" descr="フライパンの中の骨付きラム" title="1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図 20" descr="長方形ボールに入ったさまざまなスパイス" title="1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1057275</xdr:colOff>
      <xdr:row>16</xdr:row>
      <xdr:rowOff>3906</xdr:rowOff>
    </xdr:to>
    <xdr:sp macro="" textlink="">
      <xdr:nvSpPr>
        <xdr:cNvPr id="25" name="テキスト ボックス 24" descr="住所&#10;郵便番号、都道府県、市&#10;&#10;電話&#10;FAX&#10;電子メール&#10;Web" title="アドレス帳"/>
        <xdr:cNvSpPr txBox="1"/>
      </xdr:nvSpPr>
      <xdr:spPr>
        <a:xfrm>
          <a:off x="8843426" y="5667196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スピン ボタン 2" descr="スピン コントロールです。スピン ボタンを使用して、カレンダーの年を変更するか、セル L2 に適切な年を入力します。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しんなりさせたレインボーチャードにのせた貝柱のソース炒め。この写真を変更するには、写真を右クリックして、[図の変更] をクリックします。" title="10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ボールに入った生のレインボーチャード。この写真を変更するには、写真を右クリックして、[図の変更] をクリックします。" title="10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733425</xdr:rowOff>
    </xdr:from>
    <xdr:to>
      <xdr:col>9</xdr:col>
      <xdr:colOff>1053049</xdr:colOff>
      <xdr:row>15</xdr:row>
      <xdr:rowOff>794660</xdr:rowOff>
    </xdr:to>
    <xdr:sp macro="" textlink="">
      <xdr:nvSpPr>
        <xdr:cNvPr id="5" name="テキスト ボックス 4" descr="住所&#10;郵便番号、都道府県、市&#10;&#10;電話&#10;FAX&#10;電子メール&#10;Web" title="アドレス帳"/>
        <xdr:cNvSpPr txBox="1"/>
      </xdr:nvSpPr>
      <xdr:spPr>
        <a:xfrm>
          <a:off x="8839200" y="5638800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渦巻状のヨーグルトとパセリ フレークを飾った人参スープのボール 2 つ。この写真を変更するには、写真を右クリックして、[図の変更] をクリックします。" title="11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生人参の山。この写真を変更するには、写真を右クリックして、[図の変更] をクリックします。" title="11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742950</xdr:rowOff>
    </xdr:from>
    <xdr:to>
      <xdr:col>9</xdr:col>
      <xdr:colOff>1043524</xdr:colOff>
      <xdr:row>15</xdr:row>
      <xdr:rowOff>804185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4832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砕いたブラウニーをトッピングしたブラウニー パフェをのせた大皿。この写真を変更するには、写真を右クリックして、[図の変更] をクリックします。" title="12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重ねられた焼きたてブラウニー。この写真を変更するには、写真を右クリックして、[図の変更] をクリックします。" title="12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276225</xdr:colOff>
      <xdr:row>11</xdr:row>
      <xdr:rowOff>762000</xdr:rowOff>
    </xdr:from>
    <xdr:to>
      <xdr:col>9</xdr:col>
      <xdr:colOff>1024474</xdr:colOff>
      <xdr:row>16</xdr:row>
      <xdr:rowOff>4085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10625" y="566737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図 1" descr="鍋に入った野菜と肉のシチュー。この写真を変更するには、写真を右クリックして、[図の変更] をクリックします。" title="2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図 5" descr="生しいたけ。この写真を変更するには、写真を右クリックして、[図の変更] をクリックします。" title="2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752475</xdr:rowOff>
    </xdr:from>
    <xdr:to>
      <xdr:col>9</xdr:col>
      <xdr:colOff>1043524</xdr:colOff>
      <xdr:row>15</xdr:row>
      <xdr:rowOff>813710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57850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スライス ラディッシュとナッツをトッピングしたサラダ。この写真を変更するには、写真を右クリックして、[図の変更] をクリックします。" title="3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大皿に盛った生のラディッシュ。この写真を変更するには、写真を右クリックして、[図の変更] をクリックします。" title="3 月の画像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1062574</xdr:colOff>
      <xdr:row>15</xdr:row>
      <xdr:rowOff>804185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48725" y="564832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扇形に切って重ねたアスパラガス キッシュ。この写真を変更するには、写真を右クリックして、[図の変更] をクリックします。" title="4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生のアスパラガス。この写真を変更するには、写真を右クリックして、[図の変更] をクリックします。" title="4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790575</xdr:rowOff>
    </xdr:from>
    <xdr:to>
      <xdr:col>9</xdr:col>
      <xdr:colOff>1043524</xdr:colOff>
      <xdr:row>16</xdr:row>
      <xdr:rowOff>32660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95950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ボールに入ったフルーツ カクテル。この写真を変更するには、写真を右クリックして、[図の変更] をクリックします。" title="5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扇形に切った生のグレープフルーツ。この写真を変更するには、写真を右クリックして、[図の変更] をクリックします。" title="5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285750</xdr:colOff>
      <xdr:row>11</xdr:row>
      <xdr:rowOff>762000</xdr:rowOff>
    </xdr:from>
    <xdr:to>
      <xdr:col>9</xdr:col>
      <xdr:colOff>1033999</xdr:colOff>
      <xdr:row>16</xdr:row>
      <xdr:rowOff>4085</xdr:rowOff>
    </xdr:to>
    <xdr:sp macro="" textlink="">
      <xdr:nvSpPr>
        <xdr:cNvPr id="5" name="テキスト ボックス 4" descr="住所&#10;郵便番号、都道府県、市&#10;&#10;電話&#10;FAX&#10;電子メール&#10;Web" title="アドレス帳"/>
        <xdr:cNvSpPr txBox="1"/>
      </xdr:nvSpPr>
      <xdr:spPr>
        <a:xfrm>
          <a:off x="8820150" y="566737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青菜を添えたサラダ。この写真を変更するには、写真を右クリックして、[図の変更] をクリックします。" title="6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生の完熟トマト。この写真を変更するには、写真を右クリックして、[図の変更] をクリックします。" title="6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742950</xdr:rowOff>
    </xdr:from>
    <xdr:to>
      <xdr:col>9</xdr:col>
      <xdr:colOff>1043524</xdr:colOff>
      <xdr:row>15</xdr:row>
      <xdr:rowOff>804185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4832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パセリと薄切りライムをのせたスイカのかき氷。この写真を変更するには、写真を右クリックして、[図の変更] をクリックします。" title="7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図 5" descr="ピクニック テーブルの上で切り分けた生のスイカ。この写真を変更するには、写真を右クリックして、[図の変更] をクリックします。" title="7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285750</xdr:colOff>
      <xdr:row>11</xdr:row>
      <xdr:rowOff>800100</xdr:rowOff>
    </xdr:from>
    <xdr:to>
      <xdr:col>9</xdr:col>
      <xdr:colOff>1033999</xdr:colOff>
      <xdr:row>16</xdr:row>
      <xdr:rowOff>42185</xdr:rowOff>
    </xdr:to>
    <xdr:sp macro="" textlink="">
      <xdr:nvSpPr>
        <xdr:cNvPr id="5" name="テキスト ボックス 4" descr="住所&#10;郵便番号、都道府県、市&#10;&#10;電話&#10;FAX&#10;電子メール&#10;Web" title="アドレス帳"/>
        <xdr:cNvSpPr txBox="1"/>
      </xdr:nvSpPr>
      <xdr:spPr>
        <a:xfrm>
          <a:off x="8820150" y="570547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楕円形の皿に盛った鮭のグリルと生野菜。" title="8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端を切ってボールに入れた生のインゲン。この写真を変更するには、写真を右クリックして、[図の変更] をクリックします。" title="8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762000</xdr:rowOff>
    </xdr:from>
    <xdr:to>
      <xdr:col>9</xdr:col>
      <xdr:colOff>1043524</xdr:colOff>
      <xdr:row>16</xdr:row>
      <xdr:rowOff>4085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6737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図 1" descr="皿に渦巻形に並べた薄切り焼きリンゴ。この写真を変更するには、写真を右クリックして、[図の変更] をクリックします。" title="9 月の画像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図 5" descr="この写真を変更するには、写真を右クリックして、[図の変更] をクリックします。" title="9 月の画像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295275</xdr:colOff>
      <xdr:row>11</xdr:row>
      <xdr:rowOff>762000</xdr:rowOff>
    </xdr:from>
    <xdr:to>
      <xdr:col>9</xdr:col>
      <xdr:colOff>1043524</xdr:colOff>
      <xdr:row>16</xdr:row>
      <xdr:rowOff>4085</xdr:rowOff>
    </xdr:to>
    <xdr:sp macro="" textlink="">
      <xdr:nvSpPr>
        <xdr:cNvPr id="7" name="テキスト ボックス 6" descr="住所&#10;郵便番号、都道府県、市&#10;&#10;電話&#10;FAX&#10;電子メール&#10;Web" title="アドレス帳"/>
        <xdr:cNvSpPr txBox="1"/>
      </xdr:nvSpPr>
      <xdr:spPr>
        <a:xfrm>
          <a:off x="8829675" y="5667375"/>
          <a:ext cx="1929349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住所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郵便番号、都道府県、市区町村電話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FAX: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someone@microsoft.com www.example.microsoft. com</a:t>
          </a:r>
          <a:endParaRPr lang="en-US" sz="95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>
      <selection activeCell="L4" sqref="L4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K1" s="2" t="s">
        <v>14</v>
      </c>
    </row>
    <row r="2" spans="1:18" ht="30" customHeigh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5">
        <v>2013</v>
      </c>
    </row>
    <row r="3" spans="1:18" ht="62.25" customHeight="1" x14ac:dyDescent="0.25">
      <c r="A3" s="6"/>
      <c r="B3" s="31" t="str">
        <f>UPPER(TEXT(DATE(カレンダーの年,1,1),"yyyy年m月"))</f>
        <v>2013年1月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IF(DAY(JanSun1)=1,"",IF(AND(YEAR(JanSun1+1)=カレンダーの年,MONTH(JanSun1+1)=1),JanSun1+1,""))</f>
        <v/>
      </c>
      <c r="C5" s="11">
        <f>IF(DAY(JanSun1)=1,"",IF(AND(YEAR(JanSun1+2)=カレンダーの年,MONTH(JanSun1+2)=1),JanSun1+2,""))</f>
        <v>41275</v>
      </c>
      <c r="D5" s="11">
        <f>IF(DAY(JanSun1)=1,"",IF(AND(YEAR(JanSun1+3)=カレンダーの年,MONTH(JanSun1+3)=1),JanSun1+3,""))</f>
        <v>41276</v>
      </c>
      <c r="E5" s="11">
        <f>IF(DAY(JanSun1)=1,"",IF(AND(YEAR(JanSun1+4)=カレンダーの年,MONTH(JanSun1+4)=1),JanSun1+4,""))</f>
        <v>41277</v>
      </c>
      <c r="F5" s="11">
        <f>IF(DAY(JanSun1)=1,"",IF(AND(YEAR(JanSun1+5)=カレンダーの年,MONTH(JanSun1+5)=1),JanSun1+5,""))</f>
        <v>41278</v>
      </c>
      <c r="G5" s="11">
        <f>IF(DAY(JanSun1)=1,"",IF(AND(YEAR(JanSun1+6)=カレンダーの年,MONTH(JanSun1+6)=1),JanSun1+6,""))</f>
        <v>41279</v>
      </c>
      <c r="H5" s="11">
        <f>IF(DAY(JanSun1)=1,IF(AND(YEAR(JanSun1)=カレンダーの年,MONTH(JanSun1)=1),JanSun1,""),IF(AND(YEAR(JanSun1+7)=カレンダーの年,MONTH(JanSun1+7)=1),JanSun1+7,""))</f>
        <v>41280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IF(DAY(JanSun1)=1,IF(AND(YEAR(JanSun1+1)=カレンダーの年,MONTH(JanSun1+1)=1),JanSun1+1,""),IF(AND(YEAR(JanSun1+8)=カレンダーの年,MONTH(JanSun1+8)=1),JanSun1+8,""))</f>
        <v>41281</v>
      </c>
      <c r="C7" s="16">
        <f>IF(DAY(JanSun1)=1,IF(AND(YEAR(JanSun1+2)=カレンダーの年,MONTH(JanSun1+2)=1),JanSun1+2,""),IF(AND(YEAR(JanSun1+9)=カレンダーの年,MONTH(JanSun1+9)=1),JanSun1+9,""))</f>
        <v>41282</v>
      </c>
      <c r="D7" s="16">
        <f>IF(DAY(JanSun1)=1,IF(AND(YEAR(JanSun1+3)=カレンダーの年,MONTH(JanSun1+3)=1),JanSun1+3,""),IF(AND(YEAR(JanSun1+10)=カレンダーの年,MONTH(JanSun1+10)=1),JanSun1+10,""))</f>
        <v>41283</v>
      </c>
      <c r="E7" s="16">
        <f>IF(DAY(JanSun1)=1,IF(AND(YEAR(JanSun1+4)=カレンダーの年,MONTH(JanSun1+4)=1),JanSun1+4,""),IF(AND(YEAR(JanSun1+11)=カレンダーの年,MONTH(JanSun1+11)=1),JanSun1+11,""))</f>
        <v>41284</v>
      </c>
      <c r="F7" s="16">
        <f>IF(DAY(JanSun1)=1,IF(AND(YEAR(JanSun1+5)=カレンダーの年,MONTH(JanSun1+5)=1),JanSun1+5,""),IF(AND(YEAR(JanSun1+12)=カレンダーの年,MONTH(JanSun1+12)=1),JanSun1+12,""))</f>
        <v>41285</v>
      </c>
      <c r="G7" s="16">
        <f>IF(DAY(JanSun1)=1,IF(AND(YEAR(JanSun1+6)=カレンダーの年,MONTH(JanSun1+6)=1),JanSun1+6,""),IF(AND(YEAR(JanSun1+13)=カレンダーの年,MONTH(JanSun1+13)=1),JanSun1+13,""))</f>
        <v>41286</v>
      </c>
      <c r="H7" s="16">
        <f>IF(DAY(JanSun1)=1,IF(AND(YEAR(JanSun1+7)=カレンダーの年,MONTH(JanSun1+7)=1),JanSun1+7,""),IF(AND(YEAR(JanSun1+14)=カレンダーの年,MONTH(JanSun1+14)=1),JanSun1+14,""))</f>
        <v>41287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IF(DAY(JanSun1)=1,IF(AND(YEAR(JanSun1+8)=カレンダーの年,MONTH(JanSun1+8)=1),JanSun1+8,""),IF(AND(YEAR(JanSun1+15)=カレンダーの年,MONTH(JanSun1+15)=1),JanSun1+15,""))</f>
        <v>41288</v>
      </c>
      <c r="C9" s="19">
        <f>IF(DAY(JanSun1)=1,IF(AND(YEAR(JanSun1+9)=カレンダーの年,MONTH(JanSun1+9)=1),JanSun1+9,""),IF(AND(YEAR(JanSun1+16)=カレンダーの年,MONTH(JanSun1+16)=1),JanSun1+16,""))</f>
        <v>41289</v>
      </c>
      <c r="D9" s="19">
        <f>IF(DAY(JanSun1)=1,IF(AND(YEAR(JanSun1+10)=カレンダーの年,MONTH(JanSun1+10)=1),JanSun1+10,""),IF(AND(YEAR(JanSun1+17)=カレンダーの年,MONTH(JanSun1+17)=1),JanSun1+17,""))</f>
        <v>41290</v>
      </c>
      <c r="E9" s="19">
        <f>IF(DAY(JanSun1)=1,IF(AND(YEAR(JanSun1+11)=カレンダーの年,MONTH(JanSun1+11)=1),JanSun1+11,""),IF(AND(YEAR(JanSun1+18)=カレンダーの年,MONTH(JanSun1+18)=1),JanSun1+18,""))</f>
        <v>41291</v>
      </c>
      <c r="F9" s="19">
        <f>IF(DAY(JanSun1)=1,IF(AND(YEAR(JanSun1+12)=カレンダーの年,MONTH(JanSun1+12)=1),JanSun1+12,""),IF(AND(YEAR(JanSun1+19)=カレンダーの年,MONTH(JanSun1+19)=1),JanSun1+19,""))</f>
        <v>41292</v>
      </c>
      <c r="G9" s="19">
        <f>IF(DAY(JanSun1)=1,IF(AND(YEAR(JanSun1+13)=カレンダーの年,MONTH(JanSun1+13)=1),JanSun1+13,""),IF(AND(YEAR(JanSun1+20)=カレンダーの年,MONTH(JanSun1+20)=1),JanSun1+20,""))</f>
        <v>41293</v>
      </c>
      <c r="H9" s="19">
        <f>IF(DAY(JanSun1)=1,IF(AND(YEAR(JanSun1+14)=カレンダーの年,MONTH(JanSun1+14)=1),JanSun1+14,""),IF(AND(YEAR(JanSun1+21)=カレンダーの年,MONTH(JanSun1+21)=1),JanSun1+21,""))</f>
        <v>41294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IF(DAY(JanSun1)=1,IF(AND(YEAR(JanSun1+15)=カレンダーの年,MONTH(JanSun1+15)=1),JanSun1+15,""),IF(AND(YEAR(JanSun1+22)=カレンダーの年,MONTH(JanSun1+22)=1),JanSun1+22,""))</f>
        <v>41295</v>
      </c>
      <c r="C11" s="20">
        <f>IF(DAY(JanSun1)=1,IF(AND(YEAR(JanSun1+16)=カレンダーの年,MONTH(JanSun1+16)=1),JanSun1+16,""),IF(AND(YEAR(JanSun1+23)=カレンダーの年,MONTH(JanSun1+23)=1),JanSun1+23,""))</f>
        <v>41296</v>
      </c>
      <c r="D11" s="20">
        <f>IF(DAY(JanSun1)=1,IF(AND(YEAR(JanSun1+17)=カレンダーの年,MONTH(JanSun1+17)=1),JanSun1+17,""),IF(AND(YEAR(JanSun1+24)=カレンダーの年,MONTH(JanSun1+24)=1),JanSun1+24,""))</f>
        <v>41297</v>
      </c>
      <c r="E11" s="20">
        <f>IF(DAY(JanSun1)=1,IF(AND(YEAR(JanSun1+18)=カレンダーの年,MONTH(JanSun1+18)=1),JanSun1+18,""),IF(AND(YEAR(JanSun1+25)=カレンダーの年,MONTH(JanSun1+25)=1),JanSun1+25,""))</f>
        <v>41298</v>
      </c>
      <c r="F11" s="20">
        <f>IF(DAY(JanSun1)=1,IF(AND(YEAR(JanSun1+19)=カレンダーの年,MONTH(JanSun1+19)=1),JanSun1+19,""),IF(AND(YEAR(JanSun1+26)=カレンダーの年,MONTH(JanSun1+26)=1),JanSun1+26,""))</f>
        <v>41299</v>
      </c>
      <c r="G11" s="20">
        <f>IF(DAY(JanSun1)=1,IF(AND(YEAR(JanSun1+20)=カレンダーの年,MONTH(JanSun1+20)=1),JanSun1+20,""),IF(AND(YEAR(JanSun1+27)=カレンダーの年,MONTH(JanSun1+27)=1),JanSun1+27,""))</f>
        <v>41300</v>
      </c>
      <c r="H11" s="20">
        <f>IF(DAY(JanSun1)=1,IF(AND(YEAR(JanSun1+21)=カレンダーの年,MONTH(JanSun1+21)=1),JanSun1+21,""),IF(AND(YEAR(JanSun1+28)=カレンダーの年,MONTH(JanSun1+28)=1),JanSun1+28,""))</f>
        <v>41301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IF(DAY(JanSun1)=1,IF(AND(YEAR(JanSun1+22)=カレンダーの年,MONTH(JanSun1+22)=1),JanSun1+22,""),IF(AND(YEAR(JanSun1+29)=カレンダーの年,MONTH(JanSun1+29)=1),JanSun1+29,""))</f>
        <v>41302</v>
      </c>
      <c r="C13" s="19">
        <f>IF(DAY(JanSun1)=1,IF(AND(YEAR(JanSun1+23)=カレンダーの年,MONTH(JanSun1+23)=1),JanSun1+23,""),IF(AND(YEAR(JanSun1+30)=カレンダーの年,MONTH(JanSun1+30)=1),JanSun1+30,""))</f>
        <v>41303</v>
      </c>
      <c r="D13" s="19">
        <f>IF(DAY(JanSun1)=1,IF(AND(YEAR(JanSun1+24)=カレンダーの年,MONTH(JanSun1+24)=1),JanSun1+24,""),IF(AND(YEAR(JanSun1+31)=カレンダーの年,MONTH(JanSun1+31)=1),JanSun1+31,""))</f>
        <v>41304</v>
      </c>
      <c r="E13" s="19">
        <f>IF(DAY(JanSun1)=1,IF(AND(YEAR(JanSun1+25)=カレンダーの年,MONTH(JanSun1+25)=1),JanSun1+25,""),IF(AND(YEAR(JanSun1+32)=カレンダーの年,MONTH(JanSun1+32)=1),JanSun1+32,""))</f>
        <v>41305</v>
      </c>
      <c r="F13" s="19" t="str">
        <f>IF(DAY(JanSun1)=1,IF(AND(YEAR(JanSun1+26)=カレンダーの年,MONTH(JanSun1+26)=1),JanSun1+26,""),IF(AND(YEAR(JanSun1+33)=カレンダーの年,MONTH(JanSun1+33)=1),JanSun1+33,""))</f>
        <v/>
      </c>
      <c r="G13" s="19" t="str">
        <f>IF(DAY(JanSun1)=1,IF(AND(YEAR(JanSun1+27)=カレンダーの年,MONTH(JanSun1+27)=1),JanSun1+27,""),IF(AND(YEAR(JanSun1+34)=カレンダーの年,MONTH(JanSun1+34)=1),JanSun1+34,""))</f>
        <v/>
      </c>
      <c r="H13" s="19" t="str">
        <f>IF(DAY(JanSun1)=1,IF(AND(YEAR(JanSun1+28)=カレンダーの年,MONTH(JanSun1+28)=1),JanSun1+28,""),IF(AND(YEAR(JanSun1+35)=カレンダーの年,MONTH(JanSun1+35)=1),JanSun1+35,""))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IF(DAY(JanSun1)=1,IF(AND(YEAR(JanSun1+29)=カレンダーの年,MONTH(JanSun1+29)=1),JanSun1+29,""),IF(AND(YEAR(JanSun1+36)=カレンダーの年,MONTH(JanSun1+36)=1),JanSun1+36,""))</f>
        <v/>
      </c>
      <c r="C15" s="21" t="str">
        <f>IF(DAY(JanSun1)=1,IF(AND(YEAR(JanSun1+30)=カレンダーの年,MONTH(JanSun1+30)=1),JanSun1+30,""),IF(AND(YEAR(JanSun1+37)=カレンダーの年,MONTH(JanSun1+37)=1),JanSun1+37,""))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D16:H16"/>
    <mergeCell ref="D15:H15"/>
    <mergeCell ref="B3:F3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スピン ボタン 2">
              <controlPr defaultSize="0" autoPict="0" altText="スピン コントロールです。スピン ボタンを使用して、カレンダーの年を変更するか、セル L2 に適切な年を入力します。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opLeftCell="A10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UPPER(TEXT(DATE(カレンダーの年,10,1),"yyyy年m月"))</f>
        <v>2013年10月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IF(DAY(OctSun1)=1,"",IF(AND(YEAR(OctSun1+1)=カレンダーの年,MONTH(OctSun1+1)=10),OctSun1+1,""))</f>
        <v/>
      </c>
      <c r="C5" s="11">
        <f>IF(DAY(OctSun1)=1,"",IF(AND(YEAR(OctSun1+2)=カレンダーの年,MONTH(OctSun1+2)=10),OctSun1+2,""))</f>
        <v>41548</v>
      </c>
      <c r="D5" s="11">
        <f>IF(DAY(OctSun1)=1,"",IF(AND(YEAR(OctSun1+3)=カレンダーの年,MONTH(OctSun1+3)=10),OctSun1+3,""))</f>
        <v>41549</v>
      </c>
      <c r="E5" s="11">
        <f>IF(DAY(OctSun1)=1,"",IF(AND(YEAR(OctSun1+4)=カレンダーの年,MONTH(OctSun1+4)=10),OctSun1+4,""))</f>
        <v>41550</v>
      </c>
      <c r="F5" s="11">
        <f>IF(DAY(OctSun1)=1,"",IF(AND(YEAR(OctSun1+5)=カレンダーの年,MONTH(OctSun1+5)=10),OctSun1+5,""))</f>
        <v>41551</v>
      </c>
      <c r="G5" s="11">
        <f>IF(DAY(OctSun1)=1,"",IF(AND(YEAR(OctSun1+6)=カレンダーの年,MONTH(OctSun1+6)=10),OctSun1+6,""))</f>
        <v>41552</v>
      </c>
      <c r="H5" s="11">
        <f>IF(DAY(OctSun1)=1,IF(AND(YEAR(OctSun1)=カレンダーの年,MONTH(OctSun1)=10),OctSun1,""),IF(AND(YEAR(OctSun1+7)=カレンダーの年,MONTH(OctSun1+7)=10),OctSun1+7,""))</f>
        <v>41553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IF(DAY(OctSun1)=1,IF(AND(YEAR(OctSun1+1)=カレンダーの年,MONTH(OctSun1+1)=10),OctSun1+1,""),IF(AND(YEAR(OctSun1+8)=カレンダーの年,MONTH(OctSun1+8)=10),OctSun1+8,""))</f>
        <v>41554</v>
      </c>
      <c r="C7" s="16">
        <f>IF(DAY(OctSun1)=1,IF(AND(YEAR(OctSun1+2)=カレンダーの年,MONTH(OctSun1+2)=10),OctSun1+2,""),IF(AND(YEAR(OctSun1+9)=カレンダーの年,MONTH(OctSun1+9)=10),OctSun1+9,""))</f>
        <v>41555</v>
      </c>
      <c r="D7" s="16">
        <f>IF(DAY(OctSun1)=1,IF(AND(YEAR(OctSun1+3)=カレンダーの年,MONTH(OctSun1+3)=10),OctSun1+3,""),IF(AND(YEAR(OctSun1+10)=カレンダーの年,MONTH(OctSun1+10)=10),OctSun1+10,""))</f>
        <v>41556</v>
      </c>
      <c r="E7" s="16">
        <f>IF(DAY(OctSun1)=1,IF(AND(YEAR(OctSun1+4)=カレンダーの年,MONTH(OctSun1+4)=10),OctSun1+4,""),IF(AND(YEAR(OctSun1+11)=カレンダーの年,MONTH(OctSun1+11)=10),OctSun1+11,""))</f>
        <v>41557</v>
      </c>
      <c r="F7" s="16">
        <f>IF(DAY(OctSun1)=1,IF(AND(YEAR(OctSun1+5)=カレンダーの年,MONTH(OctSun1+5)=10),OctSun1+5,""),IF(AND(YEAR(OctSun1+12)=カレンダーの年,MONTH(OctSun1+12)=10),OctSun1+12,""))</f>
        <v>41558</v>
      </c>
      <c r="G7" s="16">
        <f>IF(DAY(OctSun1)=1,IF(AND(YEAR(OctSun1+6)=カレンダーの年,MONTH(OctSun1+6)=10),OctSun1+6,""),IF(AND(YEAR(OctSun1+13)=カレンダーの年,MONTH(OctSun1+13)=10),OctSun1+13,""))</f>
        <v>41559</v>
      </c>
      <c r="H7" s="16">
        <f>IF(DAY(OctSun1)=1,IF(AND(YEAR(OctSun1+7)=カレンダーの年,MONTH(OctSun1+7)=10),OctSun1+7,""),IF(AND(YEAR(OctSun1+14)=カレンダーの年,MONTH(OctSun1+14)=10),OctSun1+14,""))</f>
        <v>41560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IF(DAY(OctSun1)=1,IF(AND(YEAR(OctSun1+8)=カレンダーの年,MONTH(OctSun1+8)=10),OctSun1+8,""),IF(AND(YEAR(OctSun1+15)=カレンダーの年,MONTH(OctSun1+15)=10),OctSun1+15,""))</f>
        <v>41561</v>
      </c>
      <c r="C9" s="19">
        <f>IF(DAY(OctSun1)=1,IF(AND(YEAR(OctSun1+9)=カレンダーの年,MONTH(OctSun1+9)=10),OctSun1+9,""),IF(AND(YEAR(OctSun1+16)=カレンダーの年,MONTH(OctSun1+16)=10),OctSun1+16,""))</f>
        <v>41562</v>
      </c>
      <c r="D9" s="19">
        <f>IF(DAY(OctSun1)=1,IF(AND(YEAR(OctSun1+10)=カレンダーの年,MONTH(OctSun1+10)=10),OctSun1+10,""),IF(AND(YEAR(OctSun1+17)=カレンダーの年,MONTH(OctSun1+17)=10),OctSun1+17,""))</f>
        <v>41563</v>
      </c>
      <c r="E9" s="19">
        <f>IF(DAY(OctSun1)=1,IF(AND(YEAR(OctSun1+11)=カレンダーの年,MONTH(OctSun1+11)=10),OctSun1+11,""),IF(AND(YEAR(OctSun1+18)=カレンダーの年,MONTH(OctSun1+18)=10),OctSun1+18,""))</f>
        <v>41564</v>
      </c>
      <c r="F9" s="19">
        <f>IF(DAY(OctSun1)=1,IF(AND(YEAR(OctSun1+12)=カレンダーの年,MONTH(OctSun1+12)=10),OctSun1+12,""),IF(AND(YEAR(OctSun1+19)=カレンダーの年,MONTH(OctSun1+19)=10),OctSun1+19,""))</f>
        <v>41565</v>
      </c>
      <c r="G9" s="19">
        <f>IF(DAY(OctSun1)=1,IF(AND(YEAR(OctSun1+13)=カレンダーの年,MONTH(OctSun1+13)=10),OctSun1+13,""),IF(AND(YEAR(OctSun1+20)=カレンダーの年,MONTH(OctSun1+20)=10),OctSun1+20,""))</f>
        <v>41566</v>
      </c>
      <c r="H9" s="19">
        <f>IF(DAY(OctSun1)=1,IF(AND(YEAR(OctSun1+14)=カレンダーの年,MONTH(OctSun1+14)=10),OctSun1+14,""),IF(AND(YEAR(OctSun1+21)=カレンダーの年,MONTH(OctSun1+21)=10),OctSun1+21,""))</f>
        <v>41567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IF(DAY(OctSun1)=1,IF(AND(YEAR(OctSun1+15)=カレンダーの年,MONTH(OctSun1+15)=10),OctSun1+15,""),IF(AND(YEAR(OctSun1+22)=カレンダーの年,MONTH(OctSun1+22)=10),OctSun1+22,""))</f>
        <v>41568</v>
      </c>
      <c r="C11" s="20">
        <f>IF(DAY(OctSun1)=1,IF(AND(YEAR(OctSun1+16)=カレンダーの年,MONTH(OctSun1+16)=10),OctSun1+16,""),IF(AND(YEAR(OctSun1+23)=カレンダーの年,MONTH(OctSun1+23)=10),OctSun1+23,""))</f>
        <v>41569</v>
      </c>
      <c r="D11" s="20">
        <f>IF(DAY(OctSun1)=1,IF(AND(YEAR(OctSun1+17)=カレンダーの年,MONTH(OctSun1+17)=10),OctSun1+17,""),IF(AND(YEAR(OctSun1+24)=カレンダーの年,MONTH(OctSun1+24)=10),OctSun1+24,""))</f>
        <v>41570</v>
      </c>
      <c r="E11" s="20">
        <f>IF(DAY(OctSun1)=1,IF(AND(YEAR(OctSun1+18)=カレンダーの年,MONTH(OctSun1+18)=10),OctSun1+18,""),IF(AND(YEAR(OctSun1+25)=カレンダーの年,MONTH(OctSun1+25)=10),OctSun1+25,""))</f>
        <v>41571</v>
      </c>
      <c r="F11" s="20">
        <f>IF(DAY(OctSun1)=1,IF(AND(YEAR(OctSun1+19)=カレンダーの年,MONTH(OctSun1+19)=10),OctSun1+19,""),IF(AND(YEAR(OctSun1+26)=カレンダーの年,MONTH(OctSun1+26)=10),OctSun1+26,""))</f>
        <v>41572</v>
      </c>
      <c r="G11" s="20">
        <f>IF(DAY(OctSun1)=1,IF(AND(YEAR(OctSun1+20)=カレンダーの年,MONTH(OctSun1+20)=10),OctSun1+20,""),IF(AND(YEAR(OctSun1+27)=カレンダーの年,MONTH(OctSun1+27)=10),OctSun1+27,""))</f>
        <v>41573</v>
      </c>
      <c r="H11" s="20">
        <f>IF(DAY(OctSun1)=1,IF(AND(YEAR(OctSun1+21)=カレンダーの年,MONTH(OctSun1+21)=10),OctSun1+21,""),IF(AND(YEAR(OctSun1+28)=カレンダーの年,MONTH(OctSun1+28)=10),OctSun1+28,""))</f>
        <v>41574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IF(DAY(OctSun1)=1,IF(AND(YEAR(OctSun1+22)=カレンダーの年,MONTH(OctSun1+22)=10),OctSun1+22,""),IF(AND(YEAR(OctSun1+29)=カレンダーの年,MONTH(OctSun1+29)=10),OctSun1+29,""))</f>
        <v>41575</v>
      </c>
      <c r="C13" s="19">
        <f>IF(DAY(OctSun1)=1,IF(AND(YEAR(OctSun1+23)=カレンダーの年,MONTH(OctSun1+23)=10),OctSun1+23,""),IF(AND(YEAR(OctSun1+30)=カレンダーの年,MONTH(OctSun1+30)=10),OctSun1+30,""))</f>
        <v>41576</v>
      </c>
      <c r="D13" s="19">
        <f>IF(DAY(OctSun1)=1,IF(AND(YEAR(OctSun1+24)=カレンダーの年,MONTH(OctSun1+24)=10),OctSun1+24,""),IF(AND(YEAR(OctSun1+31)=カレンダーの年,MONTH(OctSun1+31)=10),OctSun1+31,""))</f>
        <v>41577</v>
      </c>
      <c r="E13" s="19">
        <f>IF(DAY(OctSun1)=1,IF(AND(YEAR(OctSun1+25)=カレンダーの年,MONTH(OctSun1+25)=10),OctSun1+25,""),IF(AND(YEAR(OctSun1+32)=カレンダーの年,MONTH(OctSun1+32)=10),OctSun1+32,""))</f>
        <v>41578</v>
      </c>
      <c r="F13" s="19" t="str">
        <f>IF(DAY(OctSun1)=1,IF(AND(YEAR(OctSun1+26)=カレンダーの年,MONTH(OctSun1+26)=10),OctSun1+26,""),IF(AND(YEAR(OctSun1+33)=カレンダーの年,MONTH(OctSun1+33)=10),OctSun1+33,""))</f>
        <v/>
      </c>
      <c r="G13" s="19" t="str">
        <f>IF(DAY(OctSun1)=1,IF(AND(YEAR(OctSun1+27)=カレンダーの年,MONTH(OctSun1+27)=10),OctSun1+27,""),IF(AND(YEAR(OctSun1+34)=カレンダーの年,MONTH(OctSun1+34)=10),OctSun1+34,""))</f>
        <v/>
      </c>
      <c r="H13" s="19" t="str">
        <f>IF(DAY(OctSun1)=1,IF(AND(YEAR(OctSun1+28)=カレンダーの年,MONTH(OctSun1+28)=10),OctSun1+28,""),IF(AND(YEAR(OctSun1+35)=カレンダーの年,MONTH(OctSun1+35)=10),OctSun1+35,""))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IF(DAY(OctSun1)=1,IF(AND(YEAR(OctSun1+29)=カレンダーの年,MONTH(OctSun1+29)=10),OctSun1+29,""),IF(AND(YEAR(OctSun1+36)=カレンダーの年,MONTH(OctSun1+36)=10),OctSun1+36,""))</f>
        <v/>
      </c>
      <c r="C15" s="21" t="str">
        <f>IF(DAY(OctSun1)=1,IF(AND(YEAR(OctSun1+30)=カレンダーの年,MONTH(OctSun1+30)=10),OctSun1+30,""),IF(AND(YEAR(OctSun1+37)=カレンダーの年,MONTH(OctSun1+37)=10),OctSun1+37,""))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topLeftCell="A7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UPPER(TEXT(DATE(カレンダーの年,11,1),"yyyy年m月"))</f>
        <v>2013年11月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IF(DAY(NovSun1)=1,"",IF(AND(YEAR(NovSun1+1)=カレンダーの年,MONTH(NovSun1+1)=11),NovSun1+1,""))</f>
        <v/>
      </c>
      <c r="C5" s="11" t="str">
        <f>IF(DAY(NovSun1)=1,"",IF(AND(YEAR(NovSun1+2)=カレンダーの年,MONTH(NovSun1+2)=11),NovSun1+2,""))</f>
        <v/>
      </c>
      <c r="D5" s="11" t="str">
        <f>IF(DAY(NovSun1)=1,"",IF(AND(YEAR(NovSun1+3)=カレンダーの年,MONTH(NovSun1+3)=11),NovSun1+3,""))</f>
        <v/>
      </c>
      <c r="E5" s="11" t="str">
        <f>IF(DAY(NovSun1)=1,"",IF(AND(YEAR(NovSun1+4)=カレンダーの年,MONTH(NovSun1+4)=11),NovSun1+4,""))</f>
        <v/>
      </c>
      <c r="F5" s="11">
        <f>IF(DAY(NovSun1)=1,"",IF(AND(YEAR(NovSun1+5)=カレンダーの年,MONTH(NovSun1+5)=11),NovSun1+5,""))</f>
        <v>41579</v>
      </c>
      <c r="G5" s="11">
        <f>IF(DAY(NovSun1)=1,"",IF(AND(YEAR(NovSun1+6)=カレンダーの年,MONTH(NovSun1+6)=11),NovSun1+6,""))</f>
        <v>41580</v>
      </c>
      <c r="H5" s="11">
        <f>IF(DAY(NovSun1)=1,IF(AND(YEAR(NovSun1)=カレンダーの年,MONTH(NovSun1)=11),NovSun1,""),IF(AND(YEAR(NovSun1+7)=カレンダーの年,MONTH(NovSun1+7)=11),NovSun1+7,""))</f>
        <v>41581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IF(DAY(NovSun1)=1,IF(AND(YEAR(NovSun1+1)=カレンダーの年,MONTH(NovSun1+1)=11),NovSun1+1,""),IF(AND(YEAR(NovSun1+8)=カレンダーの年,MONTH(NovSun1+8)=11),NovSun1+8,""))</f>
        <v>41582</v>
      </c>
      <c r="C7" s="16">
        <f>IF(DAY(NovSun1)=1,IF(AND(YEAR(NovSun1+2)=カレンダーの年,MONTH(NovSun1+2)=11),NovSun1+2,""),IF(AND(YEAR(NovSun1+9)=カレンダーの年,MONTH(NovSun1+9)=11),NovSun1+9,""))</f>
        <v>41583</v>
      </c>
      <c r="D7" s="16">
        <f>IF(DAY(NovSun1)=1,IF(AND(YEAR(NovSun1+3)=カレンダーの年,MONTH(NovSun1+3)=11),NovSun1+3,""),IF(AND(YEAR(NovSun1+10)=カレンダーの年,MONTH(NovSun1+10)=11),NovSun1+10,""))</f>
        <v>41584</v>
      </c>
      <c r="E7" s="16">
        <f>IF(DAY(NovSun1)=1,IF(AND(YEAR(NovSun1+4)=カレンダーの年,MONTH(NovSun1+4)=11),NovSun1+4,""),IF(AND(YEAR(NovSun1+11)=カレンダーの年,MONTH(NovSun1+11)=11),NovSun1+11,""))</f>
        <v>41585</v>
      </c>
      <c r="F7" s="16">
        <f>IF(DAY(NovSun1)=1,IF(AND(YEAR(NovSun1+5)=カレンダーの年,MONTH(NovSun1+5)=11),NovSun1+5,""),IF(AND(YEAR(NovSun1+12)=カレンダーの年,MONTH(NovSun1+12)=11),NovSun1+12,""))</f>
        <v>41586</v>
      </c>
      <c r="G7" s="16">
        <f>IF(DAY(NovSun1)=1,IF(AND(YEAR(NovSun1+6)=カレンダーの年,MONTH(NovSun1+6)=11),NovSun1+6,""),IF(AND(YEAR(NovSun1+13)=カレンダーの年,MONTH(NovSun1+13)=11),NovSun1+13,""))</f>
        <v>41587</v>
      </c>
      <c r="H7" s="16">
        <f>IF(DAY(NovSun1)=1,IF(AND(YEAR(NovSun1+7)=カレンダーの年,MONTH(NovSun1+7)=11),NovSun1+7,""),IF(AND(YEAR(NovSun1+14)=カレンダーの年,MONTH(NovSun1+14)=11),NovSun1+14,""))</f>
        <v>41588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IF(DAY(NovSun1)=1,IF(AND(YEAR(NovSun1+8)=カレンダーの年,MONTH(NovSun1+8)=11),NovSun1+8,""),IF(AND(YEAR(NovSun1+15)=カレンダーの年,MONTH(NovSun1+15)=11),NovSun1+15,""))</f>
        <v>41589</v>
      </c>
      <c r="C9" s="19">
        <f>IF(DAY(NovSun1)=1,IF(AND(YEAR(NovSun1+9)=カレンダーの年,MONTH(NovSun1+9)=11),NovSun1+9,""),IF(AND(YEAR(NovSun1+16)=カレンダーの年,MONTH(NovSun1+16)=11),NovSun1+16,""))</f>
        <v>41590</v>
      </c>
      <c r="D9" s="19">
        <f>IF(DAY(NovSun1)=1,IF(AND(YEAR(NovSun1+10)=カレンダーの年,MONTH(NovSun1+10)=11),NovSun1+10,""),IF(AND(YEAR(NovSun1+17)=カレンダーの年,MONTH(NovSun1+17)=11),NovSun1+17,""))</f>
        <v>41591</v>
      </c>
      <c r="E9" s="19">
        <f>IF(DAY(NovSun1)=1,IF(AND(YEAR(NovSun1+11)=カレンダーの年,MONTH(NovSun1+11)=11),NovSun1+11,""),IF(AND(YEAR(NovSun1+18)=カレンダーの年,MONTH(NovSun1+18)=11),NovSun1+18,""))</f>
        <v>41592</v>
      </c>
      <c r="F9" s="19">
        <f>IF(DAY(NovSun1)=1,IF(AND(YEAR(NovSun1+12)=カレンダーの年,MONTH(NovSun1+12)=11),NovSun1+12,""),IF(AND(YEAR(NovSun1+19)=カレンダーの年,MONTH(NovSun1+19)=11),NovSun1+19,""))</f>
        <v>41593</v>
      </c>
      <c r="G9" s="19">
        <f>IF(DAY(NovSun1)=1,IF(AND(YEAR(NovSun1+13)=カレンダーの年,MONTH(NovSun1+13)=11),NovSun1+13,""),IF(AND(YEAR(NovSun1+20)=カレンダーの年,MONTH(NovSun1+20)=11),NovSun1+20,""))</f>
        <v>41594</v>
      </c>
      <c r="H9" s="19">
        <f>IF(DAY(NovSun1)=1,IF(AND(YEAR(NovSun1+14)=カレンダーの年,MONTH(NovSun1+14)=11),NovSun1+14,""),IF(AND(YEAR(NovSun1+21)=カレンダーの年,MONTH(NovSun1+21)=11),NovSun1+21,""))</f>
        <v>41595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IF(DAY(NovSun1)=1,IF(AND(YEAR(NovSun1+15)=カレンダーの年,MONTH(NovSun1+15)=11),NovSun1+15,""),IF(AND(YEAR(NovSun1+22)=カレンダーの年,MONTH(NovSun1+22)=11),NovSun1+22,""))</f>
        <v>41596</v>
      </c>
      <c r="C11" s="20">
        <f>IF(DAY(NovSun1)=1,IF(AND(YEAR(NovSun1+16)=カレンダーの年,MONTH(NovSun1+16)=11),NovSun1+16,""),IF(AND(YEAR(NovSun1+23)=カレンダーの年,MONTH(NovSun1+23)=11),NovSun1+23,""))</f>
        <v>41597</v>
      </c>
      <c r="D11" s="20">
        <f>IF(DAY(NovSun1)=1,IF(AND(YEAR(NovSun1+17)=カレンダーの年,MONTH(NovSun1+17)=11),NovSun1+17,""),IF(AND(YEAR(NovSun1+24)=カレンダーの年,MONTH(NovSun1+24)=11),NovSun1+24,""))</f>
        <v>41598</v>
      </c>
      <c r="E11" s="20">
        <f>IF(DAY(NovSun1)=1,IF(AND(YEAR(NovSun1+18)=カレンダーの年,MONTH(NovSun1+18)=11),NovSun1+18,""),IF(AND(YEAR(NovSun1+25)=カレンダーの年,MONTH(NovSun1+25)=11),NovSun1+25,""))</f>
        <v>41599</v>
      </c>
      <c r="F11" s="20">
        <f>IF(DAY(NovSun1)=1,IF(AND(YEAR(NovSun1+19)=カレンダーの年,MONTH(NovSun1+19)=11),NovSun1+19,""),IF(AND(YEAR(NovSun1+26)=カレンダーの年,MONTH(NovSun1+26)=11),NovSun1+26,""))</f>
        <v>41600</v>
      </c>
      <c r="G11" s="20">
        <f>IF(DAY(NovSun1)=1,IF(AND(YEAR(NovSun1+20)=カレンダーの年,MONTH(NovSun1+20)=11),NovSun1+20,""),IF(AND(YEAR(NovSun1+27)=カレンダーの年,MONTH(NovSun1+27)=11),NovSun1+27,""))</f>
        <v>41601</v>
      </c>
      <c r="H11" s="20">
        <f>IF(DAY(NovSun1)=1,IF(AND(YEAR(NovSun1+21)=カレンダーの年,MONTH(NovSun1+21)=11),NovSun1+21,""),IF(AND(YEAR(NovSun1+28)=カレンダーの年,MONTH(NovSun1+28)=11),NovSun1+28,""))</f>
        <v>41602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IF(DAY(NovSun1)=1,IF(AND(YEAR(NovSun1+22)=カレンダーの年,MONTH(NovSun1+22)=11),NovSun1+22,""),IF(AND(YEAR(NovSun1+29)=カレンダーの年,MONTH(NovSun1+29)=11),NovSun1+29,""))</f>
        <v>41603</v>
      </c>
      <c r="C13" s="19">
        <f>IF(DAY(NovSun1)=1,IF(AND(YEAR(NovSun1+23)=カレンダーの年,MONTH(NovSun1+23)=11),NovSun1+23,""),IF(AND(YEAR(NovSun1+30)=カレンダーの年,MONTH(NovSun1+30)=11),NovSun1+30,""))</f>
        <v>41604</v>
      </c>
      <c r="D13" s="19">
        <f>IF(DAY(NovSun1)=1,IF(AND(YEAR(NovSun1+24)=カレンダーの年,MONTH(NovSun1+24)=11),NovSun1+24,""),IF(AND(YEAR(NovSun1+31)=カレンダーの年,MONTH(NovSun1+31)=11),NovSun1+31,""))</f>
        <v>41605</v>
      </c>
      <c r="E13" s="19">
        <f>IF(DAY(NovSun1)=1,IF(AND(YEAR(NovSun1+25)=カレンダーの年,MONTH(NovSun1+25)=11),NovSun1+25,""),IF(AND(YEAR(NovSun1+32)=カレンダーの年,MONTH(NovSun1+32)=11),NovSun1+32,""))</f>
        <v>41606</v>
      </c>
      <c r="F13" s="19">
        <f>IF(DAY(NovSun1)=1,IF(AND(YEAR(NovSun1+26)=カレンダーの年,MONTH(NovSun1+26)=11),NovSun1+26,""),IF(AND(YEAR(NovSun1+33)=カレンダーの年,MONTH(NovSun1+33)=11),NovSun1+33,""))</f>
        <v>41607</v>
      </c>
      <c r="G13" s="19">
        <f>IF(DAY(NovSun1)=1,IF(AND(YEAR(NovSun1+27)=カレンダーの年,MONTH(NovSun1+27)=11),NovSun1+27,""),IF(AND(YEAR(NovSun1+34)=カレンダーの年,MONTH(NovSun1+34)=11),NovSun1+34,""))</f>
        <v>41608</v>
      </c>
      <c r="H13" s="19" t="str">
        <f>IF(DAY(NovSun1)=1,IF(AND(YEAR(NovSun1+28)=カレンダーの年,MONTH(NovSun1+28)=11),NovSun1+28,""),IF(AND(YEAR(NovSun1+35)=カレンダーの年,MONTH(NovSun1+35)=11),NovSun1+35,""))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IF(DAY(NovSun1)=1,IF(AND(YEAR(NovSun1+29)=カレンダーの年,MONTH(NovSun1+29)=11),NovSun1+29,""),IF(AND(YEAR(NovSun1+36)=カレンダーの年,MONTH(NovSun1+36)=11),NovSun1+36,""))</f>
        <v/>
      </c>
      <c r="C15" s="21" t="str">
        <f>IF(DAY(NovSun1)=1,IF(AND(YEAR(NovSun1+30)=カレンダーの年,MONTH(NovSun1+30)=11),NovSun1+30,""),IF(AND(YEAR(NovSun1+37)=カレンダーの年,MONTH(NovSun1+37)=11),NovSun1+37,""))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topLeftCell="A4" zoomScaleNormal="100" workbookViewId="0">
      <selection activeCell="K13" sqref="K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UPPER(TEXT(DATE(カレンダーの年,12,1),"yyyy年m月"))</f>
        <v>2013年12月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IF(DAY(DecSun1)=1,"",IF(AND(YEAR(DecSun1+1)=カレンダーの年,MONTH(DecSun1+1)=12),DecSun1+1,""))</f>
        <v/>
      </c>
      <c r="C5" s="11" t="str">
        <f>IF(DAY(DecSun1)=1,"",IF(AND(YEAR(DecSun1+2)=カレンダーの年,MONTH(DecSun1+2)=12),DecSun1+2,""))</f>
        <v/>
      </c>
      <c r="D5" s="11" t="str">
        <f>IF(DAY(DecSun1)=1,"",IF(AND(YEAR(DecSun1+3)=カレンダーの年,MONTH(DecSun1+3)=12),DecSun1+3,""))</f>
        <v/>
      </c>
      <c r="E5" s="11" t="str">
        <f>IF(DAY(DecSun1)=1,"",IF(AND(YEAR(DecSun1+4)=カレンダーの年,MONTH(DecSun1+4)=12),DecSun1+4,""))</f>
        <v/>
      </c>
      <c r="F5" s="11" t="str">
        <f>IF(DAY(DecSun1)=1,"",IF(AND(YEAR(DecSun1+5)=カレンダーの年,MONTH(DecSun1+5)=12),DecSun1+5,""))</f>
        <v/>
      </c>
      <c r="G5" s="11" t="str">
        <f>IF(DAY(DecSun1)=1,"",IF(AND(YEAR(DecSun1+6)=カレンダーの年,MONTH(DecSun1+6)=12),DecSun1+6,""))</f>
        <v/>
      </c>
      <c r="H5" s="11">
        <f>IF(DAY(DecSun1)=1,IF(AND(YEAR(DecSun1)=カレンダーの年,MONTH(DecSun1)=12),DecSun1,""),IF(AND(YEAR(DecSun1+7)=カレンダーの年,MONTH(DecSun1+7)=12),DecSun1+7,""))</f>
        <v>41609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IF(DAY(DecSun1)=1,IF(AND(YEAR(DecSun1+1)=カレンダーの年,MONTH(DecSun1+1)=12),DecSun1+1,""),IF(AND(YEAR(DecSun1+8)=カレンダーの年,MONTH(DecSun1+8)=12),DecSun1+8,""))</f>
        <v>41610</v>
      </c>
      <c r="C7" s="16">
        <f>IF(DAY(DecSun1)=1,IF(AND(YEAR(DecSun1+2)=カレンダーの年,MONTH(DecSun1+2)=12),DecSun1+2,""),IF(AND(YEAR(DecSun1+9)=カレンダーの年,MONTH(DecSun1+9)=12),DecSun1+9,""))</f>
        <v>41611</v>
      </c>
      <c r="D7" s="16">
        <f>IF(DAY(DecSun1)=1,IF(AND(YEAR(DecSun1+3)=カレンダーの年,MONTH(DecSun1+3)=12),DecSun1+3,""),IF(AND(YEAR(DecSun1+10)=カレンダーの年,MONTH(DecSun1+10)=12),DecSun1+10,""))</f>
        <v>41612</v>
      </c>
      <c r="E7" s="16">
        <f>IF(DAY(DecSun1)=1,IF(AND(YEAR(DecSun1+4)=カレンダーの年,MONTH(DecSun1+4)=12),DecSun1+4,""),IF(AND(YEAR(DecSun1+11)=カレンダーの年,MONTH(DecSun1+11)=12),DecSun1+11,""))</f>
        <v>41613</v>
      </c>
      <c r="F7" s="16">
        <f>IF(DAY(DecSun1)=1,IF(AND(YEAR(DecSun1+5)=カレンダーの年,MONTH(DecSun1+5)=12),DecSun1+5,""),IF(AND(YEAR(DecSun1+12)=カレンダーの年,MONTH(DecSun1+12)=12),DecSun1+12,""))</f>
        <v>41614</v>
      </c>
      <c r="G7" s="16">
        <f>IF(DAY(DecSun1)=1,IF(AND(YEAR(DecSun1+6)=カレンダーの年,MONTH(DecSun1+6)=12),DecSun1+6,""),IF(AND(YEAR(DecSun1+13)=カレンダーの年,MONTH(DecSun1+13)=12),DecSun1+13,""))</f>
        <v>41615</v>
      </c>
      <c r="H7" s="16">
        <f>IF(DAY(DecSun1)=1,IF(AND(YEAR(DecSun1+7)=カレンダーの年,MONTH(DecSun1+7)=12),DecSun1+7,""),IF(AND(YEAR(DecSun1+14)=カレンダーの年,MONTH(DecSun1+14)=12),DecSun1+14,""))</f>
        <v>41616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IF(DAY(DecSun1)=1,IF(AND(YEAR(DecSun1+8)=カレンダーの年,MONTH(DecSun1+8)=12),DecSun1+8,""),IF(AND(YEAR(DecSun1+15)=カレンダーの年,MONTH(DecSun1+15)=12),DecSun1+15,""))</f>
        <v>41617</v>
      </c>
      <c r="C9" s="19">
        <f>IF(DAY(DecSun1)=1,IF(AND(YEAR(DecSun1+9)=カレンダーの年,MONTH(DecSun1+9)=12),DecSun1+9,""),IF(AND(YEAR(DecSun1+16)=カレンダーの年,MONTH(DecSun1+16)=12),DecSun1+16,""))</f>
        <v>41618</v>
      </c>
      <c r="D9" s="19">
        <f>IF(DAY(DecSun1)=1,IF(AND(YEAR(DecSun1+10)=カレンダーの年,MONTH(DecSun1+10)=12),DecSun1+10,""),IF(AND(YEAR(DecSun1+17)=カレンダーの年,MONTH(DecSun1+17)=12),DecSun1+17,""))</f>
        <v>41619</v>
      </c>
      <c r="E9" s="19">
        <f>IF(DAY(DecSun1)=1,IF(AND(YEAR(DecSun1+11)=カレンダーの年,MONTH(DecSun1+11)=12),DecSun1+11,""),IF(AND(YEAR(DecSun1+18)=カレンダーの年,MONTH(DecSun1+18)=12),DecSun1+18,""))</f>
        <v>41620</v>
      </c>
      <c r="F9" s="19">
        <f>IF(DAY(DecSun1)=1,IF(AND(YEAR(DecSun1+12)=カレンダーの年,MONTH(DecSun1+12)=12),DecSun1+12,""),IF(AND(YEAR(DecSun1+19)=カレンダーの年,MONTH(DecSun1+19)=12),DecSun1+19,""))</f>
        <v>41621</v>
      </c>
      <c r="G9" s="19">
        <f>IF(DAY(DecSun1)=1,IF(AND(YEAR(DecSun1+13)=カレンダーの年,MONTH(DecSun1+13)=12),DecSun1+13,""),IF(AND(YEAR(DecSun1+20)=カレンダーの年,MONTH(DecSun1+20)=12),DecSun1+20,""))</f>
        <v>41622</v>
      </c>
      <c r="H9" s="19">
        <f>IF(DAY(DecSun1)=1,IF(AND(YEAR(DecSun1+14)=カレンダーの年,MONTH(DecSun1+14)=12),DecSun1+14,""),IF(AND(YEAR(DecSun1+21)=カレンダーの年,MONTH(DecSun1+21)=12),DecSun1+21,""))</f>
        <v>41623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IF(DAY(DecSun1)=1,IF(AND(YEAR(DecSun1+15)=カレンダーの年,MONTH(DecSun1+15)=12),DecSun1+15,""),IF(AND(YEAR(DecSun1+22)=カレンダーの年,MONTH(DecSun1+22)=12),DecSun1+22,""))</f>
        <v>41624</v>
      </c>
      <c r="C11" s="20">
        <f>IF(DAY(DecSun1)=1,IF(AND(YEAR(DecSun1+16)=カレンダーの年,MONTH(DecSun1+16)=12),DecSun1+16,""),IF(AND(YEAR(DecSun1+23)=カレンダーの年,MONTH(DecSun1+23)=12),DecSun1+23,""))</f>
        <v>41625</v>
      </c>
      <c r="D11" s="20">
        <f>IF(DAY(DecSun1)=1,IF(AND(YEAR(DecSun1+17)=カレンダーの年,MONTH(DecSun1+17)=12),DecSun1+17,""),IF(AND(YEAR(DecSun1+24)=カレンダーの年,MONTH(DecSun1+24)=12),DecSun1+24,""))</f>
        <v>41626</v>
      </c>
      <c r="E11" s="20">
        <f>IF(DAY(DecSun1)=1,IF(AND(YEAR(DecSun1+18)=カレンダーの年,MONTH(DecSun1+18)=12),DecSun1+18,""),IF(AND(YEAR(DecSun1+25)=カレンダーの年,MONTH(DecSun1+25)=12),DecSun1+25,""))</f>
        <v>41627</v>
      </c>
      <c r="F11" s="20">
        <f>IF(DAY(DecSun1)=1,IF(AND(YEAR(DecSun1+19)=カレンダーの年,MONTH(DecSun1+19)=12),DecSun1+19,""),IF(AND(YEAR(DecSun1+26)=カレンダーの年,MONTH(DecSun1+26)=12),DecSun1+26,""))</f>
        <v>41628</v>
      </c>
      <c r="G11" s="20">
        <f>IF(DAY(DecSun1)=1,IF(AND(YEAR(DecSun1+20)=カレンダーの年,MONTH(DecSun1+20)=12),DecSun1+20,""),IF(AND(YEAR(DecSun1+27)=カレンダーの年,MONTH(DecSun1+27)=12),DecSun1+27,""))</f>
        <v>41629</v>
      </c>
      <c r="H11" s="20">
        <f>IF(DAY(DecSun1)=1,IF(AND(YEAR(DecSun1+21)=カレンダーの年,MONTH(DecSun1+21)=12),DecSun1+21,""),IF(AND(YEAR(DecSun1+28)=カレンダーの年,MONTH(DecSun1+28)=12),DecSun1+28,""))</f>
        <v>41630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IF(DAY(DecSun1)=1,IF(AND(YEAR(DecSun1+22)=カレンダーの年,MONTH(DecSun1+22)=12),DecSun1+22,""),IF(AND(YEAR(DecSun1+29)=カレンダーの年,MONTH(DecSun1+29)=12),DecSun1+29,""))</f>
        <v>41631</v>
      </c>
      <c r="C13" s="19">
        <f>IF(DAY(DecSun1)=1,IF(AND(YEAR(DecSun1+23)=カレンダーの年,MONTH(DecSun1+23)=12),DecSun1+23,""),IF(AND(YEAR(DecSun1+30)=カレンダーの年,MONTH(DecSun1+30)=12),DecSun1+30,""))</f>
        <v>41632</v>
      </c>
      <c r="D13" s="19">
        <f>IF(DAY(DecSun1)=1,IF(AND(YEAR(DecSun1+24)=カレンダーの年,MONTH(DecSun1+24)=12),DecSun1+24,""),IF(AND(YEAR(DecSun1+31)=カレンダーの年,MONTH(DecSun1+31)=12),DecSun1+31,""))</f>
        <v>41633</v>
      </c>
      <c r="E13" s="19">
        <f>IF(DAY(DecSun1)=1,IF(AND(YEAR(DecSun1+25)=カレンダーの年,MONTH(DecSun1+25)=12),DecSun1+25,""),IF(AND(YEAR(DecSun1+32)=カレンダーの年,MONTH(DecSun1+32)=12),DecSun1+32,""))</f>
        <v>41634</v>
      </c>
      <c r="F13" s="19">
        <f>IF(DAY(DecSun1)=1,IF(AND(YEAR(DecSun1+26)=カレンダーの年,MONTH(DecSun1+26)=12),DecSun1+26,""),IF(AND(YEAR(DecSun1+33)=カレンダーの年,MONTH(DecSun1+33)=12),DecSun1+33,""))</f>
        <v>41635</v>
      </c>
      <c r="G13" s="19">
        <f>IF(DAY(DecSun1)=1,IF(AND(YEAR(DecSun1+27)=カレンダーの年,MONTH(DecSun1+27)=12),DecSun1+27,""),IF(AND(YEAR(DecSun1+34)=カレンダーの年,MONTH(DecSun1+34)=12),DecSun1+34,""))</f>
        <v>41636</v>
      </c>
      <c r="H13" s="19">
        <f>IF(DAY(DecSun1)=1,IF(AND(YEAR(DecSun1+28)=カレンダーの年,MONTH(DecSun1+28)=12),DecSun1+28,""),IF(AND(YEAR(DecSun1+35)=カレンダーの年,MONTH(DecSun1+35)=12),DecSun1+35,""))</f>
        <v>41637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>
        <f>IF(DAY(DecSun1)=1,IF(AND(YEAR(DecSun1+29)=カレンダーの年,MONTH(DecSun1+29)=12),DecSun1+29,""),IF(AND(YEAR(DecSun1+36)=カレンダーの年,MONTH(DecSun1+36)=12),DecSun1+36,""))</f>
        <v>41638</v>
      </c>
      <c r="C15" s="21">
        <f>IF(DAY(DecSun1)=1,IF(AND(YEAR(DecSun1+30)=カレンダーの年,MONTH(DecSun1+30)=12),DecSun1+30,""),IF(AND(YEAR(DecSun1+37)=カレンダーの年,MONTH(DecSun1+37)=12),DecSun1+37,""))</f>
        <v>41639</v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22.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topLeftCell="A7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UPPER(TEXT(DATE(カレンダーの年,2,1),"yyyy年m月"))</f>
        <v>2013年2月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IF(DAY(FebSun1)=1,"",IF(AND(YEAR(FebSun1+1)=カレンダーの年,MONTH(FebSun1+1)=2),FebSun1+1,""))</f>
        <v/>
      </c>
      <c r="C5" s="11" t="str">
        <f>IF(DAY(FebSun1)=1,"",IF(AND(YEAR(FebSun1+2)=カレンダーの年,MONTH(FebSun1+2)=2),FebSun1+2,""))</f>
        <v/>
      </c>
      <c r="D5" s="11" t="str">
        <f>IF(DAY(FebSun1)=1,"",IF(AND(YEAR(FebSun1+3)=カレンダーの年,MONTH(FebSun1+3)=2),FebSun1+3,""))</f>
        <v/>
      </c>
      <c r="E5" s="11" t="str">
        <f>IF(DAY(FebSun1)=1,"",IF(AND(YEAR(FebSun1+4)=カレンダーの年,MONTH(FebSun1+4)=2),FebSun1+4,""))</f>
        <v/>
      </c>
      <c r="F5" s="11">
        <f>IF(DAY(FebSun1)=1,"",IF(AND(YEAR(FebSun1+5)=カレンダーの年,MONTH(FebSun1+5)=2),FebSun1+5,""))</f>
        <v>41306</v>
      </c>
      <c r="G5" s="11">
        <f>IF(DAY(FebSun1)=1,"",IF(AND(YEAR(FebSun1+6)=カレンダーの年,MONTH(FebSun1+6)=2),FebSun1+6,""))</f>
        <v>41307</v>
      </c>
      <c r="H5" s="11">
        <f>IF(DAY(FebSun1)=1,IF(AND(YEAR(FebSun1)=カレンダーの年,MONTH(FebSun1)=2),FebSun1,""),IF(AND(YEAR(FebSun1+7)=カレンダーの年,MONTH(FebSun1+7)=2),FebSun1+7,""))</f>
        <v>41308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IF(DAY(FebSun1)=1,IF(AND(YEAR(FebSun1+1)=カレンダーの年,MONTH(FebSun1+1)=2),FebSun1+1,""),IF(AND(YEAR(FebSun1+8)=カレンダーの年,MONTH(FebSun1+8)=2),FebSun1+8,""))</f>
        <v>41309</v>
      </c>
      <c r="C7" s="16">
        <f>IF(DAY(FebSun1)=1,IF(AND(YEAR(FebSun1+2)=カレンダーの年,MONTH(FebSun1+2)=2),FebSun1+2,""),IF(AND(YEAR(FebSun1+9)=カレンダーの年,MONTH(FebSun1+9)=2),FebSun1+9,""))</f>
        <v>41310</v>
      </c>
      <c r="D7" s="16">
        <f>IF(DAY(FebSun1)=1,IF(AND(YEAR(FebSun1+3)=カレンダーの年,MONTH(FebSun1+3)=2),FebSun1+3,""),IF(AND(YEAR(FebSun1+10)=カレンダーの年,MONTH(FebSun1+10)=2),FebSun1+10,""))</f>
        <v>41311</v>
      </c>
      <c r="E7" s="16">
        <f>IF(DAY(FebSun1)=1,IF(AND(YEAR(FebSun1+4)=カレンダーの年,MONTH(FebSun1+4)=2),FebSun1+4,""),IF(AND(YEAR(FebSun1+11)=カレンダーの年,MONTH(FebSun1+11)=2),FebSun1+11,""))</f>
        <v>41312</v>
      </c>
      <c r="F7" s="16">
        <f>IF(DAY(FebSun1)=1,IF(AND(YEAR(FebSun1+5)=カレンダーの年,MONTH(FebSun1+5)=2),FebSun1+5,""),IF(AND(YEAR(FebSun1+12)=カレンダーの年,MONTH(FebSun1+12)=2),FebSun1+12,""))</f>
        <v>41313</v>
      </c>
      <c r="G7" s="16">
        <f>IF(DAY(FebSun1)=1,IF(AND(YEAR(FebSun1+6)=カレンダーの年,MONTH(FebSun1+6)=2),FebSun1+6,""),IF(AND(YEAR(FebSun1+13)=カレンダーの年,MONTH(FebSun1+13)=2),FebSun1+13,""))</f>
        <v>41314</v>
      </c>
      <c r="H7" s="16">
        <f>IF(DAY(FebSun1)=1,IF(AND(YEAR(FebSun1+7)=カレンダーの年,MONTH(FebSun1+7)=2),FebSun1+7,""),IF(AND(YEAR(FebSun1+14)=カレンダーの年,MONTH(FebSun1+14)=2),FebSun1+14,""))</f>
        <v>41315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IF(DAY(FebSun1)=1,IF(AND(YEAR(FebSun1+8)=カレンダーの年,MONTH(FebSun1+8)=2),FebSun1+8,""),IF(AND(YEAR(FebSun1+15)=カレンダーの年,MONTH(FebSun1+15)=2),FebSun1+15,""))</f>
        <v>41316</v>
      </c>
      <c r="C9" s="19">
        <f>IF(DAY(FebSun1)=1,IF(AND(YEAR(FebSun1+9)=カレンダーの年,MONTH(FebSun1+9)=2),FebSun1+9,""),IF(AND(YEAR(FebSun1+16)=カレンダーの年,MONTH(FebSun1+16)=2),FebSun1+16,""))</f>
        <v>41317</v>
      </c>
      <c r="D9" s="19">
        <f>IF(DAY(FebSun1)=1,IF(AND(YEAR(FebSun1+10)=カレンダーの年,MONTH(FebSun1+10)=2),FebSun1+10,""),IF(AND(YEAR(FebSun1+17)=カレンダーの年,MONTH(FebSun1+17)=2),FebSun1+17,""))</f>
        <v>41318</v>
      </c>
      <c r="E9" s="19">
        <f>IF(DAY(FebSun1)=1,IF(AND(YEAR(FebSun1+11)=カレンダーの年,MONTH(FebSun1+11)=2),FebSun1+11,""),IF(AND(YEAR(FebSun1+18)=カレンダーの年,MONTH(FebSun1+18)=2),FebSun1+18,""))</f>
        <v>41319</v>
      </c>
      <c r="F9" s="19">
        <f>IF(DAY(FebSun1)=1,IF(AND(YEAR(FebSun1+12)=カレンダーの年,MONTH(FebSun1+12)=2),FebSun1+12,""),IF(AND(YEAR(FebSun1+19)=カレンダーの年,MONTH(FebSun1+19)=2),FebSun1+19,""))</f>
        <v>41320</v>
      </c>
      <c r="G9" s="19">
        <f>IF(DAY(FebSun1)=1,IF(AND(YEAR(FebSun1+13)=カレンダーの年,MONTH(FebSun1+13)=2),FebSun1+13,""),IF(AND(YEAR(FebSun1+20)=カレンダーの年,MONTH(FebSun1+20)=2),FebSun1+20,""))</f>
        <v>41321</v>
      </c>
      <c r="H9" s="19">
        <f>IF(DAY(FebSun1)=1,IF(AND(YEAR(FebSun1+14)=カレンダーの年,MONTH(FebSun1+14)=2),FebSun1+14,""),IF(AND(YEAR(FebSun1+21)=カレンダーの年,MONTH(FebSun1+21)=2),FebSun1+21,""))</f>
        <v>41322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IF(DAY(FebSun1)=1,IF(AND(YEAR(FebSun1+15)=カレンダーの年,MONTH(FebSun1+15)=2),FebSun1+15,""),IF(AND(YEAR(FebSun1+22)=カレンダーの年,MONTH(FebSun1+22)=2),FebSun1+22,""))</f>
        <v>41323</v>
      </c>
      <c r="C11" s="20">
        <f>IF(DAY(FebSun1)=1,IF(AND(YEAR(FebSun1+16)=カレンダーの年,MONTH(FebSun1+16)=2),FebSun1+16,""),IF(AND(YEAR(FebSun1+23)=カレンダーの年,MONTH(FebSun1+23)=2),FebSun1+23,""))</f>
        <v>41324</v>
      </c>
      <c r="D11" s="20">
        <f>IF(DAY(FebSun1)=1,IF(AND(YEAR(FebSun1+17)=カレンダーの年,MONTH(FebSun1+17)=2),FebSun1+17,""),IF(AND(YEAR(FebSun1+24)=カレンダーの年,MONTH(FebSun1+24)=2),FebSun1+24,""))</f>
        <v>41325</v>
      </c>
      <c r="E11" s="20">
        <f>IF(DAY(FebSun1)=1,IF(AND(YEAR(FebSun1+18)=カレンダーの年,MONTH(FebSun1+18)=2),FebSun1+18,""),IF(AND(YEAR(FebSun1+25)=カレンダーの年,MONTH(FebSun1+25)=2),FebSun1+25,""))</f>
        <v>41326</v>
      </c>
      <c r="F11" s="20">
        <f>IF(DAY(FebSun1)=1,IF(AND(YEAR(FebSun1+19)=カレンダーの年,MONTH(FebSun1+19)=2),FebSun1+19,""),IF(AND(YEAR(FebSun1+26)=カレンダーの年,MONTH(FebSun1+26)=2),FebSun1+26,""))</f>
        <v>41327</v>
      </c>
      <c r="G11" s="20">
        <f>IF(DAY(FebSun1)=1,IF(AND(YEAR(FebSun1+20)=カレンダーの年,MONTH(FebSun1+20)=2),FebSun1+20,""),IF(AND(YEAR(FebSun1+27)=カレンダーの年,MONTH(FebSun1+27)=2),FebSun1+27,""))</f>
        <v>41328</v>
      </c>
      <c r="H11" s="20">
        <f>IF(DAY(FebSun1)=1,IF(AND(YEAR(FebSun1+21)=カレンダーの年,MONTH(FebSun1+21)=2),FebSun1+21,""),IF(AND(YEAR(FebSun1+28)=カレンダーの年,MONTH(FebSun1+28)=2),FebSun1+28,""))</f>
        <v>41329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IF(DAY(FebSun1)=1,IF(AND(YEAR(FebSun1+22)=カレンダーの年,MONTH(FebSun1+22)=2),FebSun1+22,""),IF(AND(YEAR(FebSun1+29)=カレンダーの年,MONTH(FebSun1+29)=2),FebSun1+29,""))</f>
        <v>41330</v>
      </c>
      <c r="C13" s="19">
        <f>IF(DAY(FebSun1)=1,IF(AND(YEAR(FebSun1+23)=カレンダーの年,MONTH(FebSun1+23)=2),FebSun1+23,""),IF(AND(YEAR(FebSun1+30)=カレンダーの年,MONTH(FebSun1+30)=2),FebSun1+30,""))</f>
        <v>41331</v>
      </c>
      <c r="D13" s="19">
        <f>IF(DAY(FebSun1)=1,IF(AND(YEAR(FebSun1+24)=カレンダーの年,MONTH(FebSun1+24)=2),FebSun1+24,""),IF(AND(YEAR(FebSun1+31)=カレンダーの年,MONTH(FebSun1+31)=2),FebSun1+31,""))</f>
        <v>41332</v>
      </c>
      <c r="E13" s="19">
        <f>IF(DAY(FebSun1)=1,IF(AND(YEAR(FebSun1+25)=カレンダーの年,MONTH(FebSun1+25)=2),FebSun1+25,""),IF(AND(YEAR(FebSun1+32)=カレンダーの年,MONTH(FebSun1+32)=2),FebSun1+32,""))</f>
        <v>41333</v>
      </c>
      <c r="F13" s="19" t="str">
        <f>IF(DAY(FebSun1)=1,IF(AND(YEAR(FebSun1+26)=カレンダーの年,MONTH(FebSun1+26)=2),FebSun1+26,""),IF(AND(YEAR(FebSun1+33)=カレンダーの年,MONTH(FebSun1+33)=2),FebSun1+33,""))</f>
        <v/>
      </c>
      <c r="G13" s="19" t="str">
        <f>IF(DAY(FebSun1)=1,IF(AND(YEAR(FebSun1+27)=カレンダーの年,MONTH(FebSun1+27)=2),FebSun1+27,""),IF(AND(YEAR(FebSun1+34)=カレンダーの年,MONTH(FebSun1+34)=2),FebSun1+34,""))</f>
        <v/>
      </c>
      <c r="H13" s="19" t="str">
        <f>IF(DAY(FebSun1)=1,IF(AND(YEAR(FebSun1+28)=カレンダーの年,MONTH(FebSun1+28)=2),FebSun1+28,""),IF(AND(YEAR(FebSun1+35)=カレンダーの年,MONTH(FebSun1+35)=2),FebSun1+35,""))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IF(DAY(FebSun1)=1,IF(AND(YEAR(FebSun1+29)=カレンダーの年,MONTH(FebSun1+29)=2),FebSun1+29,""),IF(AND(YEAR(FebSun1+36)=カレンダーの年,MONTH(FebSun1+36)=2),FebSun1+36,""))</f>
        <v/>
      </c>
      <c r="C15" s="21" t="str">
        <f>IF(DAY(FebSun1)=1,IF(AND(YEAR(FebSun1+30)=カレンダーの年,MONTH(FebSun1+30)=2),FebSun1+30,""),IF(AND(YEAR(FebSun1+37)=カレンダーの年,MONTH(FebSun1+37)=2),FebSun1+37,""))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topLeftCell="A4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UPPER(TEXT(DATE(カレンダーの年,3,1),"yyyy年m月"))</f>
        <v>2013年3月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IF(DAY(MarSun1)=1,"",IF(AND(YEAR(MarSun1+1)=カレンダーの年,MONTH(MarSun1+1)=3),MarSun1+1,""))</f>
        <v/>
      </c>
      <c r="C5" s="11" t="str">
        <f>IF(DAY(MarSun1)=1,"",IF(AND(YEAR(MarSun1+2)=カレンダーの年,MONTH(MarSun1+2)=3),MarSun1+2,""))</f>
        <v/>
      </c>
      <c r="D5" s="11" t="str">
        <f>IF(DAY(MarSun1)=1,"",IF(AND(YEAR(MarSun1+3)=カレンダーの年,MONTH(MarSun1+3)=3),MarSun1+3,""))</f>
        <v/>
      </c>
      <c r="E5" s="11" t="str">
        <f>IF(DAY(MarSun1)=1,"",IF(AND(YEAR(MarSun1+4)=カレンダーの年,MONTH(MarSun1+4)=3),MarSun1+4,""))</f>
        <v/>
      </c>
      <c r="F5" s="11">
        <f>IF(DAY(MarSun1)=1,"",IF(AND(YEAR(MarSun1+5)=カレンダーの年,MONTH(MarSun1+5)=3),MarSun1+5,""))</f>
        <v>41334</v>
      </c>
      <c r="G5" s="11">
        <f>IF(DAY(MarSun1)=1,"",IF(AND(YEAR(MarSun1+6)=カレンダーの年,MONTH(MarSun1+6)=3),MarSun1+6,""))</f>
        <v>41335</v>
      </c>
      <c r="H5" s="11">
        <f>IF(DAY(MarSun1)=1,IF(AND(YEAR(MarSun1)=カレンダーの年,MONTH(MarSun1)=3),MarSun1,""),IF(AND(YEAR(MarSun1+7)=カレンダーの年,MONTH(MarSun1+7)=3),MarSun1+7,""))</f>
        <v>41336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IF(DAY(MarSun1)=1,IF(AND(YEAR(MarSun1+1)=カレンダーの年,MONTH(MarSun1+1)=3),MarSun1+1,""),IF(AND(YEAR(MarSun1+8)=カレンダーの年,MONTH(MarSun1+8)=3),MarSun1+8,""))</f>
        <v>41337</v>
      </c>
      <c r="C7" s="16">
        <f>IF(DAY(MarSun1)=1,IF(AND(YEAR(MarSun1+2)=カレンダーの年,MONTH(MarSun1+2)=3),MarSun1+2,""),IF(AND(YEAR(MarSun1+9)=カレンダーの年,MONTH(MarSun1+9)=3),MarSun1+9,""))</f>
        <v>41338</v>
      </c>
      <c r="D7" s="16">
        <f>IF(DAY(MarSun1)=1,IF(AND(YEAR(MarSun1+3)=カレンダーの年,MONTH(MarSun1+3)=3),MarSun1+3,""),IF(AND(YEAR(MarSun1+10)=カレンダーの年,MONTH(MarSun1+10)=3),MarSun1+10,""))</f>
        <v>41339</v>
      </c>
      <c r="E7" s="16">
        <f>IF(DAY(MarSun1)=1,IF(AND(YEAR(MarSun1+4)=カレンダーの年,MONTH(MarSun1+4)=3),MarSun1+4,""),IF(AND(YEAR(MarSun1+11)=カレンダーの年,MONTH(MarSun1+11)=3),MarSun1+11,""))</f>
        <v>41340</v>
      </c>
      <c r="F7" s="16">
        <f>IF(DAY(MarSun1)=1,IF(AND(YEAR(MarSun1+5)=カレンダーの年,MONTH(MarSun1+5)=3),MarSun1+5,""),IF(AND(YEAR(MarSun1+12)=カレンダーの年,MONTH(MarSun1+12)=3),MarSun1+12,""))</f>
        <v>41341</v>
      </c>
      <c r="G7" s="16">
        <f>IF(DAY(MarSun1)=1,IF(AND(YEAR(MarSun1+6)=カレンダーの年,MONTH(MarSun1+6)=3),MarSun1+6,""),IF(AND(YEAR(MarSun1+13)=カレンダーの年,MONTH(MarSun1+13)=3),MarSun1+13,""))</f>
        <v>41342</v>
      </c>
      <c r="H7" s="16">
        <f>IF(DAY(MarSun1)=1,IF(AND(YEAR(MarSun1+7)=カレンダーの年,MONTH(MarSun1+7)=3),MarSun1+7,""),IF(AND(YEAR(MarSun1+14)=カレンダーの年,MONTH(MarSun1+14)=3),MarSun1+14,""))</f>
        <v>41343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IF(DAY(MarSun1)=1,IF(AND(YEAR(MarSun1+8)=カレンダーの年,MONTH(MarSun1+8)=3),MarSun1+8,""),IF(AND(YEAR(MarSun1+15)=カレンダーの年,MONTH(MarSun1+15)=3),MarSun1+15,""))</f>
        <v>41344</v>
      </c>
      <c r="C9" s="19">
        <f>IF(DAY(MarSun1)=1,IF(AND(YEAR(MarSun1+9)=カレンダーの年,MONTH(MarSun1+9)=3),MarSun1+9,""),IF(AND(YEAR(MarSun1+16)=カレンダーの年,MONTH(MarSun1+16)=3),MarSun1+16,""))</f>
        <v>41345</v>
      </c>
      <c r="D9" s="19">
        <f>IF(DAY(MarSun1)=1,IF(AND(YEAR(MarSun1+10)=カレンダーの年,MONTH(MarSun1+10)=3),MarSun1+10,""),IF(AND(YEAR(MarSun1+17)=カレンダーの年,MONTH(MarSun1+17)=3),MarSun1+17,""))</f>
        <v>41346</v>
      </c>
      <c r="E9" s="19">
        <f>IF(DAY(MarSun1)=1,IF(AND(YEAR(MarSun1+11)=カレンダーの年,MONTH(MarSun1+11)=3),MarSun1+11,""),IF(AND(YEAR(MarSun1+18)=カレンダーの年,MONTH(MarSun1+18)=3),MarSun1+18,""))</f>
        <v>41347</v>
      </c>
      <c r="F9" s="19">
        <f>IF(DAY(MarSun1)=1,IF(AND(YEAR(MarSun1+12)=カレンダーの年,MONTH(MarSun1+12)=3),MarSun1+12,""),IF(AND(YEAR(MarSun1+19)=カレンダーの年,MONTH(MarSun1+19)=3),MarSun1+19,""))</f>
        <v>41348</v>
      </c>
      <c r="G9" s="19">
        <f>IF(DAY(MarSun1)=1,IF(AND(YEAR(MarSun1+13)=カレンダーの年,MONTH(MarSun1+13)=3),MarSun1+13,""),IF(AND(YEAR(MarSun1+20)=カレンダーの年,MONTH(MarSun1+20)=3),MarSun1+20,""))</f>
        <v>41349</v>
      </c>
      <c r="H9" s="19">
        <f>IF(DAY(MarSun1)=1,IF(AND(YEAR(MarSun1+14)=カレンダーの年,MONTH(MarSun1+14)=3),MarSun1+14,""),IF(AND(YEAR(MarSun1+21)=カレンダーの年,MONTH(MarSun1+21)=3),MarSun1+21,""))</f>
        <v>41350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IF(DAY(MarSun1)=1,IF(AND(YEAR(MarSun1+15)=カレンダーの年,MONTH(MarSun1+15)=3),MarSun1+15,""),IF(AND(YEAR(MarSun1+22)=カレンダーの年,MONTH(MarSun1+22)=3),MarSun1+22,""))</f>
        <v>41351</v>
      </c>
      <c r="C11" s="20">
        <f>IF(DAY(MarSun1)=1,IF(AND(YEAR(MarSun1+16)=カレンダーの年,MONTH(MarSun1+16)=3),MarSun1+16,""),IF(AND(YEAR(MarSun1+23)=カレンダーの年,MONTH(MarSun1+23)=3),MarSun1+23,""))</f>
        <v>41352</v>
      </c>
      <c r="D11" s="20">
        <f>IF(DAY(MarSun1)=1,IF(AND(YEAR(MarSun1+17)=カレンダーの年,MONTH(MarSun1+17)=3),MarSun1+17,""),IF(AND(YEAR(MarSun1+24)=カレンダーの年,MONTH(MarSun1+24)=3),MarSun1+24,""))</f>
        <v>41353</v>
      </c>
      <c r="E11" s="20">
        <f>IF(DAY(MarSun1)=1,IF(AND(YEAR(MarSun1+18)=カレンダーの年,MONTH(MarSun1+18)=3),MarSun1+18,""),IF(AND(YEAR(MarSun1+25)=カレンダーの年,MONTH(MarSun1+25)=3),MarSun1+25,""))</f>
        <v>41354</v>
      </c>
      <c r="F11" s="20">
        <f>IF(DAY(MarSun1)=1,IF(AND(YEAR(MarSun1+19)=カレンダーの年,MONTH(MarSun1+19)=3),MarSun1+19,""),IF(AND(YEAR(MarSun1+26)=カレンダーの年,MONTH(MarSun1+26)=3),MarSun1+26,""))</f>
        <v>41355</v>
      </c>
      <c r="G11" s="20">
        <f>IF(DAY(MarSun1)=1,IF(AND(YEAR(MarSun1+20)=カレンダーの年,MONTH(MarSun1+20)=3),MarSun1+20,""),IF(AND(YEAR(MarSun1+27)=カレンダーの年,MONTH(MarSun1+27)=3),MarSun1+27,""))</f>
        <v>41356</v>
      </c>
      <c r="H11" s="20">
        <f>IF(DAY(MarSun1)=1,IF(AND(YEAR(MarSun1+21)=カレンダーの年,MONTH(MarSun1+21)=3),MarSun1+21,""),IF(AND(YEAR(MarSun1+28)=カレンダーの年,MONTH(MarSun1+28)=3),MarSun1+28,""))</f>
        <v>41357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IF(DAY(MarSun1)=1,IF(AND(YEAR(MarSun1+22)=カレンダーの年,MONTH(MarSun1+22)=3),MarSun1+22,""),IF(AND(YEAR(MarSun1+29)=カレンダーの年,MONTH(MarSun1+29)=3),MarSun1+29,""))</f>
        <v>41358</v>
      </c>
      <c r="C13" s="19">
        <f>IF(DAY(MarSun1)=1,IF(AND(YEAR(MarSun1+23)=カレンダーの年,MONTH(MarSun1+23)=3),MarSun1+23,""),IF(AND(YEAR(MarSun1+30)=カレンダーの年,MONTH(MarSun1+30)=3),MarSun1+30,""))</f>
        <v>41359</v>
      </c>
      <c r="D13" s="19">
        <f>IF(DAY(MarSun1)=1,IF(AND(YEAR(MarSun1+24)=カレンダーの年,MONTH(MarSun1+24)=3),MarSun1+24,""),IF(AND(YEAR(MarSun1+31)=カレンダーの年,MONTH(MarSun1+31)=3),MarSun1+31,""))</f>
        <v>41360</v>
      </c>
      <c r="E13" s="19">
        <f>IF(DAY(MarSun1)=1,IF(AND(YEAR(MarSun1+25)=カレンダーの年,MONTH(MarSun1+25)=3),MarSun1+25,""),IF(AND(YEAR(MarSun1+32)=カレンダーの年,MONTH(MarSun1+32)=3),MarSun1+32,""))</f>
        <v>41361</v>
      </c>
      <c r="F13" s="19">
        <f>IF(DAY(MarSun1)=1,IF(AND(YEAR(MarSun1+26)=カレンダーの年,MONTH(MarSun1+26)=3),MarSun1+26,""),IF(AND(YEAR(MarSun1+33)=カレンダーの年,MONTH(MarSun1+33)=3),MarSun1+33,""))</f>
        <v>41362</v>
      </c>
      <c r="G13" s="19">
        <f>IF(DAY(MarSun1)=1,IF(AND(YEAR(MarSun1+27)=カレンダーの年,MONTH(MarSun1+27)=3),MarSun1+27,""),IF(AND(YEAR(MarSun1+34)=カレンダーの年,MONTH(MarSun1+34)=3),MarSun1+34,""))</f>
        <v>41363</v>
      </c>
      <c r="H13" s="19">
        <f>IF(DAY(MarSun1)=1,IF(AND(YEAR(MarSun1+28)=カレンダーの年,MONTH(MarSun1+28)=3),MarSun1+28,""),IF(AND(YEAR(MarSun1+35)=カレンダーの年,MONTH(MarSun1+35)=3),MarSun1+35,""))</f>
        <v>41364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IF(DAY(MarSun1)=1,IF(AND(YEAR(MarSun1+29)=カレンダーの年,MONTH(MarSun1+29)=3),MarSun1+29,""),IF(AND(YEAR(MarSun1+36)=カレンダーの年,MONTH(MarSun1+36)=3),MarSun1+36,""))</f>
        <v/>
      </c>
      <c r="C15" s="21" t="str">
        <f>IF(DAY(MarSun1)=1,IF(AND(YEAR(MarSun1+30)=カレンダーの年,MONTH(MarSun1+30)=3),MarSun1+30,""),IF(AND(YEAR(MarSun1+37)=カレンダーの年,MONTH(MarSun1+37)=3),MarSun1+37,""))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topLeftCell="A4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UPPER(TEXT(DATE(カレンダーの年,4,1),"yyyy年m月"))</f>
        <v>2013年4月</v>
      </c>
      <c r="C3" s="31"/>
      <c r="D3" s="31"/>
      <c r="E3" s="31"/>
      <c r="F3" s="31"/>
    </row>
    <row r="4" spans="1:18" s="6" customFormat="1" ht="26.25" customHeight="1" x14ac:dyDescent="0.25">
      <c r="B4" s="7" t="s">
        <v>0</v>
      </c>
      <c r="C4" s="8" t="s">
        <v>1</v>
      </c>
      <c r="D4" s="8" t="s">
        <v>2</v>
      </c>
      <c r="E4" s="8" t="s">
        <v>3</v>
      </c>
      <c r="F4" s="8" t="s">
        <v>4</v>
      </c>
      <c r="G4" s="8" t="s">
        <v>5</v>
      </c>
      <c r="H4" s="9" t="s">
        <v>6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>
        <f>IF(DAY(AprSun1)=1,"",IF(AND(YEAR(AprSun1+1)=カレンダーの年,MONTH(AprSun1+1)=4),AprSun1+1,""))</f>
        <v>41365</v>
      </c>
      <c r="C5" s="11">
        <f>IF(DAY(AprSun1)=1,"",IF(AND(YEAR(AprSun1+2)=カレンダーの年,MONTH(AprSun1+2)=4),AprSun1+2,""))</f>
        <v>41366</v>
      </c>
      <c r="D5" s="11">
        <f>IF(DAY(AprSun1)=1,"",IF(AND(YEAR(AprSun1+3)=カレンダーの年,MONTH(AprSun1+3)=4),AprSun1+3,""))</f>
        <v>41367</v>
      </c>
      <c r="E5" s="11">
        <f>IF(DAY(AprSun1)=1,"",IF(AND(YEAR(AprSun1+4)=カレンダーの年,MONTH(AprSun1+4)=4),AprSun1+4,""))</f>
        <v>41368</v>
      </c>
      <c r="F5" s="11">
        <f>IF(DAY(AprSun1)=1,"",IF(AND(YEAR(AprSun1+5)=カレンダーの年,MONTH(AprSun1+5)=4),AprSun1+5,""))</f>
        <v>41369</v>
      </c>
      <c r="G5" s="11">
        <f>IF(DAY(AprSun1)=1,"",IF(AND(YEAR(AprSun1+6)=カレンダーの年,MONTH(AprSun1+6)=4),AprSun1+6,""))</f>
        <v>41370</v>
      </c>
      <c r="H5" s="11">
        <f>IF(DAY(AprSun1)=1,IF(AND(YEAR(AprSun1)=カレンダーの年,MONTH(AprSun1)=4),AprSun1,""),IF(AND(YEAR(AprSun1+7)=カレンダーの年,MONTH(AprSun1+7)=4),AprSun1+7,""))</f>
        <v>41371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IF(DAY(AprSun1)=1,IF(AND(YEAR(AprSun1+1)=カレンダーの年,MONTH(AprSun1+1)=4),AprSun1+1,""),IF(AND(YEAR(AprSun1+8)=カレンダーの年,MONTH(AprSun1+8)=4),AprSun1+8,""))</f>
        <v>41372</v>
      </c>
      <c r="C7" s="16">
        <f>IF(DAY(AprSun1)=1,IF(AND(YEAR(AprSun1+2)=カレンダーの年,MONTH(AprSun1+2)=4),AprSun1+2,""),IF(AND(YEAR(AprSun1+9)=カレンダーの年,MONTH(AprSun1+9)=4),AprSun1+9,""))</f>
        <v>41373</v>
      </c>
      <c r="D7" s="16">
        <f>IF(DAY(AprSun1)=1,IF(AND(YEAR(AprSun1+3)=カレンダーの年,MONTH(AprSun1+3)=4),AprSun1+3,""),IF(AND(YEAR(AprSun1+10)=カレンダーの年,MONTH(AprSun1+10)=4),AprSun1+10,""))</f>
        <v>41374</v>
      </c>
      <c r="E7" s="16">
        <f>IF(DAY(AprSun1)=1,IF(AND(YEAR(AprSun1+4)=カレンダーの年,MONTH(AprSun1+4)=4),AprSun1+4,""),IF(AND(YEAR(AprSun1+11)=カレンダーの年,MONTH(AprSun1+11)=4),AprSun1+11,""))</f>
        <v>41375</v>
      </c>
      <c r="F7" s="16">
        <f>IF(DAY(AprSun1)=1,IF(AND(YEAR(AprSun1+5)=カレンダーの年,MONTH(AprSun1+5)=4),AprSun1+5,""),IF(AND(YEAR(AprSun1+12)=カレンダーの年,MONTH(AprSun1+12)=4),AprSun1+12,""))</f>
        <v>41376</v>
      </c>
      <c r="G7" s="16">
        <f>IF(DAY(AprSun1)=1,IF(AND(YEAR(AprSun1+6)=カレンダーの年,MONTH(AprSun1+6)=4),AprSun1+6,""),IF(AND(YEAR(AprSun1+13)=カレンダーの年,MONTH(AprSun1+13)=4),AprSun1+13,""))</f>
        <v>41377</v>
      </c>
      <c r="H7" s="16">
        <f>IF(DAY(AprSun1)=1,IF(AND(YEAR(AprSun1+7)=カレンダーの年,MONTH(AprSun1+7)=4),AprSun1+7,""),IF(AND(YEAR(AprSun1+14)=カレンダーの年,MONTH(AprSun1+14)=4),AprSun1+14,""))</f>
        <v>41378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IF(DAY(AprSun1)=1,IF(AND(YEAR(AprSun1+8)=カレンダーの年,MONTH(AprSun1+8)=4),AprSun1+8,""),IF(AND(YEAR(AprSun1+15)=カレンダーの年,MONTH(AprSun1+15)=4),AprSun1+15,""))</f>
        <v>41379</v>
      </c>
      <c r="C9" s="19">
        <f>IF(DAY(AprSun1)=1,IF(AND(YEAR(AprSun1+9)=カレンダーの年,MONTH(AprSun1+9)=4),AprSun1+9,""),IF(AND(YEAR(AprSun1+16)=カレンダーの年,MONTH(AprSun1+16)=4),AprSun1+16,""))</f>
        <v>41380</v>
      </c>
      <c r="D9" s="19">
        <f>IF(DAY(AprSun1)=1,IF(AND(YEAR(AprSun1+10)=カレンダーの年,MONTH(AprSun1+10)=4),AprSun1+10,""),IF(AND(YEAR(AprSun1+17)=カレンダーの年,MONTH(AprSun1+17)=4),AprSun1+17,""))</f>
        <v>41381</v>
      </c>
      <c r="E9" s="19">
        <f>IF(DAY(AprSun1)=1,IF(AND(YEAR(AprSun1+11)=カレンダーの年,MONTH(AprSun1+11)=4),AprSun1+11,""),IF(AND(YEAR(AprSun1+18)=カレンダーの年,MONTH(AprSun1+18)=4),AprSun1+18,""))</f>
        <v>41382</v>
      </c>
      <c r="F9" s="19">
        <f>IF(DAY(AprSun1)=1,IF(AND(YEAR(AprSun1+12)=カレンダーの年,MONTH(AprSun1+12)=4),AprSun1+12,""),IF(AND(YEAR(AprSun1+19)=カレンダーの年,MONTH(AprSun1+19)=4),AprSun1+19,""))</f>
        <v>41383</v>
      </c>
      <c r="G9" s="19">
        <f>IF(DAY(AprSun1)=1,IF(AND(YEAR(AprSun1+13)=カレンダーの年,MONTH(AprSun1+13)=4),AprSun1+13,""),IF(AND(YEAR(AprSun1+20)=カレンダーの年,MONTH(AprSun1+20)=4),AprSun1+20,""))</f>
        <v>41384</v>
      </c>
      <c r="H9" s="19">
        <f>IF(DAY(AprSun1)=1,IF(AND(YEAR(AprSun1+14)=カレンダーの年,MONTH(AprSun1+14)=4),AprSun1+14,""),IF(AND(YEAR(AprSun1+21)=カレンダーの年,MONTH(AprSun1+21)=4),AprSun1+21,""))</f>
        <v>41385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IF(DAY(AprSun1)=1,IF(AND(YEAR(AprSun1+15)=カレンダーの年,MONTH(AprSun1+15)=4),AprSun1+15,""),IF(AND(YEAR(AprSun1+22)=カレンダーの年,MONTH(AprSun1+22)=4),AprSun1+22,""))</f>
        <v>41386</v>
      </c>
      <c r="C11" s="20">
        <f>IF(DAY(AprSun1)=1,IF(AND(YEAR(AprSun1+16)=カレンダーの年,MONTH(AprSun1+16)=4),AprSun1+16,""),IF(AND(YEAR(AprSun1+23)=カレンダーの年,MONTH(AprSun1+23)=4),AprSun1+23,""))</f>
        <v>41387</v>
      </c>
      <c r="D11" s="20">
        <f>IF(DAY(AprSun1)=1,IF(AND(YEAR(AprSun1+17)=カレンダーの年,MONTH(AprSun1+17)=4),AprSun1+17,""),IF(AND(YEAR(AprSun1+24)=カレンダーの年,MONTH(AprSun1+24)=4),AprSun1+24,""))</f>
        <v>41388</v>
      </c>
      <c r="E11" s="20">
        <f>IF(DAY(AprSun1)=1,IF(AND(YEAR(AprSun1+18)=カレンダーの年,MONTH(AprSun1+18)=4),AprSun1+18,""),IF(AND(YEAR(AprSun1+25)=カレンダーの年,MONTH(AprSun1+25)=4),AprSun1+25,""))</f>
        <v>41389</v>
      </c>
      <c r="F11" s="20">
        <f>IF(DAY(AprSun1)=1,IF(AND(YEAR(AprSun1+19)=カレンダーの年,MONTH(AprSun1+19)=4),AprSun1+19,""),IF(AND(YEAR(AprSun1+26)=カレンダーの年,MONTH(AprSun1+26)=4),AprSun1+26,""))</f>
        <v>41390</v>
      </c>
      <c r="G11" s="20">
        <f>IF(DAY(AprSun1)=1,IF(AND(YEAR(AprSun1+20)=カレンダーの年,MONTH(AprSun1+20)=4),AprSun1+20,""),IF(AND(YEAR(AprSun1+27)=カレンダーの年,MONTH(AprSun1+27)=4),AprSun1+27,""))</f>
        <v>41391</v>
      </c>
      <c r="H11" s="20">
        <f>IF(DAY(AprSun1)=1,IF(AND(YEAR(AprSun1+21)=カレンダーの年,MONTH(AprSun1+21)=4),AprSun1+21,""),IF(AND(YEAR(AprSun1+28)=カレンダーの年,MONTH(AprSun1+28)=4),AprSun1+28,""))</f>
        <v>41392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IF(DAY(AprSun1)=1,IF(AND(YEAR(AprSun1+22)=カレンダーの年,MONTH(AprSun1+22)=4),AprSun1+22,""),IF(AND(YEAR(AprSun1+29)=カレンダーの年,MONTH(AprSun1+29)=4),AprSun1+29,""))</f>
        <v>41393</v>
      </c>
      <c r="C13" s="19">
        <f>IF(DAY(AprSun1)=1,IF(AND(YEAR(AprSun1+23)=カレンダーの年,MONTH(AprSun1+23)=4),AprSun1+23,""),IF(AND(YEAR(AprSun1+30)=カレンダーの年,MONTH(AprSun1+30)=4),AprSun1+30,""))</f>
        <v>41394</v>
      </c>
      <c r="D13" s="19" t="str">
        <f>IF(DAY(AprSun1)=1,IF(AND(YEAR(AprSun1+24)=カレンダーの年,MONTH(AprSun1+24)=4),AprSun1+24,""),IF(AND(YEAR(AprSun1+31)=カレンダーの年,MONTH(AprSun1+31)=4),AprSun1+31,""))</f>
        <v/>
      </c>
      <c r="E13" s="19" t="str">
        <f>IF(DAY(AprSun1)=1,IF(AND(YEAR(AprSun1+25)=カレンダーの年,MONTH(AprSun1+25)=4),AprSun1+25,""),IF(AND(YEAR(AprSun1+32)=カレンダーの年,MONTH(AprSun1+32)=4),AprSun1+32,""))</f>
        <v/>
      </c>
      <c r="F13" s="19" t="str">
        <f>IF(DAY(AprSun1)=1,IF(AND(YEAR(AprSun1+26)=カレンダーの年,MONTH(AprSun1+26)=4),AprSun1+26,""),IF(AND(YEAR(AprSun1+33)=カレンダーの年,MONTH(AprSun1+33)=4),AprSun1+33,""))</f>
        <v/>
      </c>
      <c r="G13" s="19" t="str">
        <f>IF(DAY(AprSun1)=1,IF(AND(YEAR(AprSun1+27)=カレンダーの年,MONTH(AprSun1+27)=4),AprSun1+27,""),IF(AND(YEAR(AprSun1+34)=カレンダーの年,MONTH(AprSun1+34)=4),AprSun1+34,""))</f>
        <v/>
      </c>
      <c r="H13" s="19" t="str">
        <f>IF(DAY(AprSun1)=1,IF(AND(YEAR(AprSun1+28)=カレンダーの年,MONTH(AprSun1+28)=4),AprSun1+28,""),IF(AND(YEAR(AprSun1+35)=カレンダーの年,MONTH(AprSun1+35)=4),AprSun1+35,""))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IF(DAY(AprSun1)=1,IF(AND(YEAR(AprSun1+29)=カレンダーの年,MONTH(AprSun1+29)=4),AprSun1+29,""),IF(AND(YEAR(AprSun1+36)=カレンダーの年,MONTH(AprSun1+36)=4),AprSun1+36,""))</f>
        <v/>
      </c>
      <c r="C15" s="21" t="str">
        <f>IF(DAY(AprSun1)=1,IF(AND(YEAR(AprSun1+30)=カレンダーの年,MONTH(AprSun1+30)=4),AprSun1+30,""),IF(AND(YEAR(AprSun1+37)=カレンダーの年,MONTH(AprSun1+37)=4),AprSun1+37,""))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opLeftCell="A7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UPPER(TEXT(DATE(カレンダーの年,5,1),"yyyy年m月"))</f>
        <v>2013年5月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IF(DAY(MaySun1)=1,"",IF(AND(YEAR(MaySun1+1)=カレンダーの年,MONTH(MaySun1+1)=5),MaySun1+1,""))</f>
        <v/>
      </c>
      <c r="C5" s="11" t="str">
        <f>IF(DAY(MaySun1)=1,"",IF(AND(YEAR(MaySun1+2)=カレンダーの年,MONTH(MaySun1+2)=5),MaySun1+2,""))</f>
        <v/>
      </c>
      <c r="D5" s="11">
        <f>IF(DAY(MaySun1)=1,"",IF(AND(YEAR(MaySun1+3)=カレンダーの年,MONTH(MaySun1+3)=5),MaySun1+3,""))</f>
        <v>41395</v>
      </c>
      <c r="E5" s="11">
        <f>IF(DAY(MaySun1)=1,"",IF(AND(YEAR(MaySun1+4)=カレンダーの年,MONTH(MaySun1+4)=5),MaySun1+4,""))</f>
        <v>41396</v>
      </c>
      <c r="F5" s="11">
        <f>IF(DAY(MaySun1)=1,"",IF(AND(YEAR(MaySun1+5)=カレンダーの年,MONTH(MaySun1+5)=5),MaySun1+5,""))</f>
        <v>41397</v>
      </c>
      <c r="G5" s="11">
        <f>IF(DAY(MaySun1)=1,"",IF(AND(YEAR(MaySun1+6)=カレンダーの年,MONTH(MaySun1+6)=5),MaySun1+6,""))</f>
        <v>41398</v>
      </c>
      <c r="H5" s="11">
        <f>IF(DAY(MaySun1)=1,IF(AND(YEAR(MaySun1)=カレンダーの年,MONTH(MaySun1)=5),MaySun1,""),IF(AND(YEAR(MaySun1+7)=カレンダーの年,MONTH(MaySun1+7)=5),MaySun1+7,""))</f>
        <v>41399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IF(DAY(MaySun1)=1,IF(AND(YEAR(MaySun1+1)=カレンダーの年,MONTH(MaySun1+1)=5),MaySun1+1,""),IF(AND(YEAR(MaySun1+8)=カレンダーの年,MONTH(MaySun1+8)=5),MaySun1+8,""))</f>
        <v>41400</v>
      </c>
      <c r="C7" s="16">
        <f>IF(DAY(MaySun1)=1,IF(AND(YEAR(MaySun1+2)=カレンダーの年,MONTH(MaySun1+2)=5),MaySun1+2,""),IF(AND(YEAR(MaySun1+9)=カレンダーの年,MONTH(MaySun1+9)=5),MaySun1+9,""))</f>
        <v>41401</v>
      </c>
      <c r="D7" s="16">
        <f>IF(DAY(MaySun1)=1,IF(AND(YEAR(MaySun1+3)=カレンダーの年,MONTH(MaySun1+3)=5),MaySun1+3,""),IF(AND(YEAR(MaySun1+10)=カレンダーの年,MONTH(MaySun1+10)=5),MaySun1+10,""))</f>
        <v>41402</v>
      </c>
      <c r="E7" s="16">
        <f>IF(DAY(MaySun1)=1,IF(AND(YEAR(MaySun1+4)=カレンダーの年,MONTH(MaySun1+4)=5),MaySun1+4,""),IF(AND(YEAR(MaySun1+11)=カレンダーの年,MONTH(MaySun1+11)=5),MaySun1+11,""))</f>
        <v>41403</v>
      </c>
      <c r="F7" s="16">
        <f>IF(DAY(MaySun1)=1,IF(AND(YEAR(MaySun1+5)=カレンダーの年,MONTH(MaySun1+5)=5),MaySun1+5,""),IF(AND(YEAR(MaySun1+12)=カレンダーの年,MONTH(MaySun1+12)=5),MaySun1+12,""))</f>
        <v>41404</v>
      </c>
      <c r="G7" s="16">
        <f>IF(DAY(MaySun1)=1,IF(AND(YEAR(MaySun1+6)=カレンダーの年,MONTH(MaySun1+6)=5),MaySun1+6,""),IF(AND(YEAR(MaySun1+13)=カレンダーの年,MONTH(MaySun1+13)=5),MaySun1+13,""))</f>
        <v>41405</v>
      </c>
      <c r="H7" s="16">
        <f>IF(DAY(MaySun1)=1,IF(AND(YEAR(MaySun1+7)=カレンダーの年,MONTH(MaySun1+7)=5),MaySun1+7,""),IF(AND(YEAR(MaySun1+14)=カレンダーの年,MONTH(MaySun1+14)=5),MaySun1+14,""))</f>
        <v>41406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IF(DAY(MaySun1)=1,IF(AND(YEAR(MaySun1+8)=カレンダーの年,MONTH(MaySun1+8)=5),MaySun1+8,""),IF(AND(YEAR(MaySun1+15)=カレンダーの年,MONTH(MaySun1+15)=5),MaySun1+15,""))</f>
        <v>41407</v>
      </c>
      <c r="C9" s="19">
        <f>IF(DAY(MaySun1)=1,IF(AND(YEAR(MaySun1+9)=カレンダーの年,MONTH(MaySun1+9)=5),MaySun1+9,""),IF(AND(YEAR(MaySun1+16)=カレンダーの年,MONTH(MaySun1+16)=5),MaySun1+16,""))</f>
        <v>41408</v>
      </c>
      <c r="D9" s="19">
        <f>IF(DAY(MaySun1)=1,IF(AND(YEAR(MaySun1+10)=カレンダーの年,MONTH(MaySun1+10)=5),MaySun1+10,""),IF(AND(YEAR(MaySun1+17)=カレンダーの年,MONTH(MaySun1+17)=5),MaySun1+17,""))</f>
        <v>41409</v>
      </c>
      <c r="E9" s="19">
        <f>IF(DAY(MaySun1)=1,IF(AND(YEAR(MaySun1+11)=カレンダーの年,MONTH(MaySun1+11)=5),MaySun1+11,""),IF(AND(YEAR(MaySun1+18)=カレンダーの年,MONTH(MaySun1+18)=5),MaySun1+18,""))</f>
        <v>41410</v>
      </c>
      <c r="F9" s="19">
        <f>IF(DAY(MaySun1)=1,IF(AND(YEAR(MaySun1+12)=カレンダーの年,MONTH(MaySun1+12)=5),MaySun1+12,""),IF(AND(YEAR(MaySun1+19)=カレンダーの年,MONTH(MaySun1+19)=5),MaySun1+19,""))</f>
        <v>41411</v>
      </c>
      <c r="G9" s="19">
        <f>IF(DAY(MaySun1)=1,IF(AND(YEAR(MaySun1+13)=カレンダーの年,MONTH(MaySun1+13)=5),MaySun1+13,""),IF(AND(YEAR(MaySun1+20)=カレンダーの年,MONTH(MaySun1+20)=5),MaySun1+20,""))</f>
        <v>41412</v>
      </c>
      <c r="H9" s="19">
        <f>IF(DAY(MaySun1)=1,IF(AND(YEAR(MaySun1+14)=カレンダーの年,MONTH(MaySun1+14)=5),MaySun1+14,""),IF(AND(YEAR(MaySun1+21)=カレンダーの年,MONTH(MaySun1+21)=5),MaySun1+21,""))</f>
        <v>41413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IF(DAY(MaySun1)=1,IF(AND(YEAR(MaySun1+15)=カレンダーの年,MONTH(MaySun1+15)=5),MaySun1+15,""),IF(AND(YEAR(MaySun1+22)=カレンダーの年,MONTH(MaySun1+22)=5),MaySun1+22,""))</f>
        <v>41414</v>
      </c>
      <c r="C11" s="20">
        <f>IF(DAY(MaySun1)=1,IF(AND(YEAR(MaySun1+16)=カレンダーの年,MONTH(MaySun1+16)=5),MaySun1+16,""),IF(AND(YEAR(MaySun1+23)=カレンダーの年,MONTH(MaySun1+23)=5),MaySun1+23,""))</f>
        <v>41415</v>
      </c>
      <c r="D11" s="20">
        <f>IF(DAY(MaySun1)=1,IF(AND(YEAR(MaySun1+17)=カレンダーの年,MONTH(MaySun1+17)=5),MaySun1+17,""),IF(AND(YEAR(MaySun1+24)=カレンダーの年,MONTH(MaySun1+24)=5),MaySun1+24,""))</f>
        <v>41416</v>
      </c>
      <c r="E11" s="20">
        <f>IF(DAY(MaySun1)=1,IF(AND(YEAR(MaySun1+18)=カレンダーの年,MONTH(MaySun1+18)=5),MaySun1+18,""),IF(AND(YEAR(MaySun1+25)=カレンダーの年,MONTH(MaySun1+25)=5),MaySun1+25,""))</f>
        <v>41417</v>
      </c>
      <c r="F11" s="20">
        <f>IF(DAY(MaySun1)=1,IF(AND(YEAR(MaySun1+19)=カレンダーの年,MONTH(MaySun1+19)=5),MaySun1+19,""),IF(AND(YEAR(MaySun1+26)=カレンダーの年,MONTH(MaySun1+26)=5),MaySun1+26,""))</f>
        <v>41418</v>
      </c>
      <c r="G11" s="20">
        <f>IF(DAY(MaySun1)=1,IF(AND(YEAR(MaySun1+20)=カレンダーの年,MONTH(MaySun1+20)=5),MaySun1+20,""),IF(AND(YEAR(MaySun1+27)=カレンダーの年,MONTH(MaySun1+27)=5),MaySun1+27,""))</f>
        <v>41419</v>
      </c>
      <c r="H11" s="20">
        <f>IF(DAY(MaySun1)=1,IF(AND(YEAR(MaySun1+21)=カレンダーの年,MONTH(MaySun1+21)=5),MaySun1+21,""),IF(AND(YEAR(MaySun1+28)=カレンダーの年,MONTH(MaySun1+28)=5),MaySun1+28,""))</f>
        <v>41420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IF(DAY(MaySun1)=1,IF(AND(YEAR(MaySun1+22)=カレンダーの年,MONTH(MaySun1+22)=5),MaySun1+22,""),IF(AND(YEAR(MaySun1+29)=カレンダーの年,MONTH(MaySun1+29)=5),MaySun1+29,""))</f>
        <v>41421</v>
      </c>
      <c r="C13" s="19">
        <f>IF(DAY(MaySun1)=1,IF(AND(YEAR(MaySun1+23)=カレンダーの年,MONTH(MaySun1+23)=5),MaySun1+23,""),IF(AND(YEAR(MaySun1+30)=カレンダーの年,MONTH(MaySun1+30)=5),MaySun1+30,""))</f>
        <v>41422</v>
      </c>
      <c r="D13" s="19">
        <f>IF(DAY(MaySun1)=1,IF(AND(YEAR(MaySun1+24)=カレンダーの年,MONTH(MaySun1+24)=5),MaySun1+24,""),IF(AND(YEAR(MaySun1+31)=カレンダーの年,MONTH(MaySun1+31)=5),MaySun1+31,""))</f>
        <v>41423</v>
      </c>
      <c r="E13" s="19">
        <f>IF(DAY(MaySun1)=1,IF(AND(YEAR(MaySun1+25)=カレンダーの年,MONTH(MaySun1+25)=5),MaySun1+25,""),IF(AND(YEAR(MaySun1+32)=カレンダーの年,MONTH(MaySun1+32)=5),MaySun1+32,""))</f>
        <v>41424</v>
      </c>
      <c r="F13" s="19">
        <f>IF(DAY(MaySun1)=1,IF(AND(YEAR(MaySun1+26)=カレンダーの年,MONTH(MaySun1+26)=5),MaySun1+26,""),IF(AND(YEAR(MaySun1+33)=カレンダーの年,MONTH(MaySun1+33)=5),MaySun1+33,""))</f>
        <v>41425</v>
      </c>
      <c r="G13" s="19" t="str">
        <f>IF(DAY(MaySun1)=1,IF(AND(YEAR(MaySun1+27)=カレンダーの年,MONTH(MaySun1+27)=5),MaySun1+27,""),IF(AND(YEAR(MaySun1+34)=カレンダーの年,MONTH(MaySun1+34)=5),MaySun1+34,""))</f>
        <v/>
      </c>
      <c r="H13" s="19" t="str">
        <f>IF(DAY(MaySun1)=1,IF(AND(YEAR(MaySun1+28)=カレンダーの年,MONTH(MaySun1+28)=5),MaySun1+28,""),IF(AND(YEAR(MaySun1+35)=カレンダーの年,MONTH(MaySun1+35)=5),MaySun1+35,""))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IF(DAY(MaySun1)=1,IF(AND(YEAR(MaySun1+29)=カレンダーの年,MONTH(MaySun1+29)=5),MaySun1+29,""),IF(AND(YEAR(MaySun1+36)=カレンダーの年,MONTH(MaySun1+36)=5),MaySun1+36,""))</f>
        <v/>
      </c>
      <c r="C15" s="21" t="str">
        <f>IF(DAY(MaySun1)=1,IF(AND(YEAR(MaySun1+30)=カレンダーの年,MONTH(MaySun1+30)=5),MaySun1+30,""),IF(AND(YEAR(MaySun1+37)=カレンダーの年,MONTH(MaySun1+37)=5),MaySun1+37,""))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10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UPPER(TEXT(DATE(カレンダーの年,6,1),"yyyy年m月"))</f>
        <v>2013年6月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IF(DAY(JunSun1)=1,"",IF(AND(YEAR(JunSun1+1)=カレンダーの年,MONTH(JunSun1+1)=6),JunSun1+1,""))</f>
        <v/>
      </c>
      <c r="C5" s="11" t="str">
        <f>IF(DAY(JunSun1)=1,"",IF(AND(YEAR(JunSun1+2)=カレンダーの年,MONTH(JunSun1+2)=6),JunSun1+2,""))</f>
        <v/>
      </c>
      <c r="D5" s="11" t="str">
        <f>IF(DAY(JunSun1)=1,"",IF(AND(YEAR(JunSun1+3)=カレンダーの年,MONTH(JunSun1+3)=6),JunSun1+3,""))</f>
        <v/>
      </c>
      <c r="E5" s="11" t="str">
        <f>IF(DAY(JunSun1)=1,"",IF(AND(YEAR(JunSun1+4)=カレンダーの年,MONTH(JunSun1+4)=6),JunSun1+4,""))</f>
        <v/>
      </c>
      <c r="F5" s="11" t="str">
        <f>IF(DAY(JunSun1)=1,"",IF(AND(YEAR(JunSun1+5)=カレンダーの年,MONTH(JunSun1+5)=6),JunSun1+5,""))</f>
        <v/>
      </c>
      <c r="G5" s="11">
        <f>IF(DAY(JunSun1)=1,"",IF(AND(YEAR(JunSun1+6)=カレンダーの年,MONTH(JunSun1+6)=6),JunSun1+6,""))</f>
        <v>41426</v>
      </c>
      <c r="H5" s="11">
        <f>IF(DAY(JunSun1)=1,IF(AND(YEAR(JunSun1)=カレンダーの年,MONTH(JunSun1)=6),JunSun1,""),IF(AND(YEAR(JunSun1+7)=カレンダーの年,MONTH(JunSun1+7)=6),JunSun1+7,""))</f>
        <v>41427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IF(DAY(JunSun1)=1,IF(AND(YEAR(JunSun1+1)=カレンダーの年,MONTH(JunSun1+1)=6),JunSun1+1,""),IF(AND(YEAR(JunSun1+8)=カレンダーの年,MONTH(JunSun1+8)=6),JunSun1+8,""))</f>
        <v>41428</v>
      </c>
      <c r="C7" s="16">
        <f>IF(DAY(JunSun1)=1,IF(AND(YEAR(JunSun1+2)=カレンダーの年,MONTH(JunSun1+2)=6),JunSun1+2,""),IF(AND(YEAR(JunSun1+9)=カレンダーの年,MONTH(JunSun1+9)=6),JunSun1+9,""))</f>
        <v>41429</v>
      </c>
      <c r="D7" s="16">
        <f>IF(DAY(JunSun1)=1,IF(AND(YEAR(JunSun1+3)=カレンダーの年,MONTH(JunSun1+3)=6),JunSun1+3,""),IF(AND(YEAR(JunSun1+10)=カレンダーの年,MONTH(JunSun1+10)=6),JunSun1+10,""))</f>
        <v>41430</v>
      </c>
      <c r="E7" s="16">
        <f>IF(DAY(JunSun1)=1,IF(AND(YEAR(JunSun1+4)=カレンダーの年,MONTH(JunSun1+4)=6),JunSun1+4,""),IF(AND(YEAR(JunSun1+11)=カレンダーの年,MONTH(JunSun1+11)=6),JunSun1+11,""))</f>
        <v>41431</v>
      </c>
      <c r="F7" s="16">
        <f>IF(DAY(JunSun1)=1,IF(AND(YEAR(JunSun1+5)=カレンダーの年,MONTH(JunSun1+5)=6),JunSun1+5,""),IF(AND(YEAR(JunSun1+12)=カレンダーの年,MONTH(JunSun1+12)=6),JunSun1+12,""))</f>
        <v>41432</v>
      </c>
      <c r="G7" s="16">
        <f>IF(DAY(JunSun1)=1,IF(AND(YEAR(JunSun1+6)=カレンダーの年,MONTH(JunSun1+6)=6),JunSun1+6,""),IF(AND(YEAR(JunSun1+13)=カレンダーの年,MONTH(JunSun1+13)=6),JunSun1+13,""))</f>
        <v>41433</v>
      </c>
      <c r="H7" s="16">
        <f>IF(DAY(JunSun1)=1,IF(AND(YEAR(JunSun1+7)=カレンダーの年,MONTH(JunSun1+7)=6),JunSun1+7,""),IF(AND(YEAR(JunSun1+14)=カレンダーの年,MONTH(JunSun1+14)=6),JunSun1+14,""))</f>
        <v>41434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IF(DAY(JunSun1)=1,IF(AND(YEAR(JunSun1+8)=カレンダーの年,MONTH(JunSun1+8)=6),JunSun1+8,""),IF(AND(YEAR(JunSun1+15)=カレンダーの年,MONTH(JunSun1+15)=6),JunSun1+15,""))</f>
        <v>41435</v>
      </c>
      <c r="C9" s="19">
        <f>IF(DAY(JunSun1)=1,IF(AND(YEAR(JunSun1+9)=カレンダーの年,MONTH(JunSun1+9)=6),JunSun1+9,""),IF(AND(YEAR(JunSun1+16)=カレンダーの年,MONTH(JunSun1+16)=6),JunSun1+16,""))</f>
        <v>41436</v>
      </c>
      <c r="D9" s="19">
        <f>IF(DAY(JunSun1)=1,IF(AND(YEAR(JunSun1+10)=カレンダーの年,MONTH(JunSun1+10)=6),JunSun1+10,""),IF(AND(YEAR(JunSun1+17)=カレンダーの年,MONTH(JunSun1+17)=6),JunSun1+17,""))</f>
        <v>41437</v>
      </c>
      <c r="E9" s="19">
        <f>IF(DAY(JunSun1)=1,IF(AND(YEAR(JunSun1+11)=カレンダーの年,MONTH(JunSun1+11)=6),JunSun1+11,""),IF(AND(YEAR(JunSun1+18)=カレンダーの年,MONTH(JunSun1+18)=6),JunSun1+18,""))</f>
        <v>41438</v>
      </c>
      <c r="F9" s="19">
        <f>IF(DAY(JunSun1)=1,IF(AND(YEAR(JunSun1+12)=カレンダーの年,MONTH(JunSun1+12)=6),JunSun1+12,""),IF(AND(YEAR(JunSun1+19)=カレンダーの年,MONTH(JunSun1+19)=6),JunSun1+19,""))</f>
        <v>41439</v>
      </c>
      <c r="G9" s="19">
        <f>IF(DAY(JunSun1)=1,IF(AND(YEAR(JunSun1+13)=カレンダーの年,MONTH(JunSun1+13)=6),JunSun1+13,""),IF(AND(YEAR(JunSun1+20)=カレンダーの年,MONTH(JunSun1+20)=6),JunSun1+20,""))</f>
        <v>41440</v>
      </c>
      <c r="H9" s="19">
        <f>IF(DAY(JunSun1)=1,IF(AND(YEAR(JunSun1+14)=カレンダーの年,MONTH(JunSun1+14)=6),JunSun1+14,""),IF(AND(YEAR(JunSun1+21)=カレンダーの年,MONTH(JunSun1+21)=6),JunSun1+21,""))</f>
        <v>41441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IF(DAY(JunSun1)=1,IF(AND(YEAR(JunSun1+15)=カレンダーの年,MONTH(JunSun1+15)=6),JunSun1+15,""),IF(AND(YEAR(JunSun1+22)=カレンダーの年,MONTH(JunSun1+22)=6),JunSun1+22,""))</f>
        <v>41442</v>
      </c>
      <c r="C11" s="20">
        <f>IF(DAY(JunSun1)=1,IF(AND(YEAR(JunSun1+16)=カレンダーの年,MONTH(JunSun1+16)=6),JunSun1+16,""),IF(AND(YEAR(JunSun1+23)=カレンダーの年,MONTH(JunSun1+23)=6),JunSun1+23,""))</f>
        <v>41443</v>
      </c>
      <c r="D11" s="20">
        <f>IF(DAY(JunSun1)=1,IF(AND(YEAR(JunSun1+17)=カレンダーの年,MONTH(JunSun1+17)=6),JunSun1+17,""),IF(AND(YEAR(JunSun1+24)=カレンダーの年,MONTH(JunSun1+24)=6),JunSun1+24,""))</f>
        <v>41444</v>
      </c>
      <c r="E11" s="20">
        <f>IF(DAY(JunSun1)=1,IF(AND(YEAR(JunSun1+18)=カレンダーの年,MONTH(JunSun1+18)=6),JunSun1+18,""),IF(AND(YEAR(JunSun1+25)=カレンダーの年,MONTH(JunSun1+25)=6),JunSun1+25,""))</f>
        <v>41445</v>
      </c>
      <c r="F11" s="20">
        <f>IF(DAY(JunSun1)=1,IF(AND(YEAR(JunSun1+19)=カレンダーの年,MONTH(JunSun1+19)=6),JunSun1+19,""),IF(AND(YEAR(JunSun1+26)=カレンダーの年,MONTH(JunSun1+26)=6),JunSun1+26,""))</f>
        <v>41446</v>
      </c>
      <c r="G11" s="20">
        <f>IF(DAY(JunSun1)=1,IF(AND(YEAR(JunSun1+20)=カレンダーの年,MONTH(JunSun1+20)=6),JunSun1+20,""),IF(AND(YEAR(JunSun1+27)=カレンダーの年,MONTH(JunSun1+27)=6),JunSun1+27,""))</f>
        <v>41447</v>
      </c>
      <c r="H11" s="20">
        <f>IF(DAY(JunSun1)=1,IF(AND(YEAR(JunSun1+21)=カレンダーの年,MONTH(JunSun1+21)=6),JunSun1+21,""),IF(AND(YEAR(JunSun1+28)=カレンダーの年,MONTH(JunSun1+28)=6),JunSun1+28,""))</f>
        <v>41448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IF(DAY(JunSun1)=1,IF(AND(YEAR(JunSun1+22)=カレンダーの年,MONTH(JunSun1+22)=6),JunSun1+22,""),IF(AND(YEAR(JunSun1+29)=カレンダーの年,MONTH(JunSun1+29)=6),JunSun1+29,""))</f>
        <v>41449</v>
      </c>
      <c r="C13" s="19">
        <f>IF(DAY(JunSun1)=1,IF(AND(YEAR(JunSun1+23)=カレンダーの年,MONTH(JunSun1+23)=6),JunSun1+23,""),IF(AND(YEAR(JunSun1+30)=カレンダーの年,MONTH(JunSun1+30)=6),JunSun1+30,""))</f>
        <v>41450</v>
      </c>
      <c r="D13" s="19">
        <f>IF(DAY(JunSun1)=1,IF(AND(YEAR(JunSun1+24)=カレンダーの年,MONTH(JunSun1+24)=6),JunSun1+24,""),IF(AND(YEAR(JunSun1+31)=カレンダーの年,MONTH(JunSun1+31)=6),JunSun1+31,""))</f>
        <v>41451</v>
      </c>
      <c r="E13" s="19">
        <f>IF(DAY(JunSun1)=1,IF(AND(YEAR(JunSun1+25)=カレンダーの年,MONTH(JunSun1+25)=6),JunSun1+25,""),IF(AND(YEAR(JunSun1+32)=カレンダーの年,MONTH(JunSun1+32)=6),JunSun1+32,""))</f>
        <v>41452</v>
      </c>
      <c r="F13" s="19">
        <f>IF(DAY(JunSun1)=1,IF(AND(YEAR(JunSun1+26)=カレンダーの年,MONTH(JunSun1+26)=6),JunSun1+26,""),IF(AND(YEAR(JunSun1+33)=カレンダーの年,MONTH(JunSun1+33)=6),JunSun1+33,""))</f>
        <v>41453</v>
      </c>
      <c r="G13" s="19">
        <f>IF(DAY(JunSun1)=1,IF(AND(YEAR(JunSun1+27)=カレンダーの年,MONTH(JunSun1+27)=6),JunSun1+27,""),IF(AND(YEAR(JunSun1+34)=カレンダーの年,MONTH(JunSun1+34)=6),JunSun1+34,""))</f>
        <v>41454</v>
      </c>
      <c r="H13" s="19">
        <f>IF(DAY(JunSun1)=1,IF(AND(YEAR(JunSun1+28)=カレンダーの年,MONTH(JunSun1+28)=6),JunSun1+28,""),IF(AND(YEAR(JunSun1+35)=カレンダーの年,MONTH(JunSun1+35)=6),JunSun1+35,""))</f>
        <v>41455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IF(DAY(JunSun1)=1,IF(AND(YEAR(JunSun1+29)=カレンダーの年,MONTH(JunSun1+29)=6),JunSun1+29,""),IF(AND(YEAR(JunSun1+36)=カレンダーの年,MONTH(JunSun1+36)=6),JunSun1+36,""))</f>
        <v/>
      </c>
      <c r="C15" s="21" t="str">
        <f>IF(DAY(JunSun1)=1,IF(AND(YEAR(JunSun1+30)=カレンダーの年,MONTH(JunSun1+30)=6),JunSun1+30,""),IF(AND(YEAR(JunSun1+37)=カレンダーの年,MONTH(JunSun1+37)=6),JunSun1+37,""))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A7" zoomScaleNormal="100" workbookViewId="0">
      <selection activeCell="K13" sqref="K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UPPER(TEXT(DATE(カレンダーの年,7,1),"yyyy年m月"))</f>
        <v>2013年7月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>
        <f>IF(DAY(JulSun1)=1,"",IF(AND(YEAR(JulSun1+1)=カレンダーの年,MONTH(JulSun1+1)=7),JulSun1+1,""))</f>
        <v>41456</v>
      </c>
      <c r="C5" s="11">
        <f>IF(DAY(JulSun1)=1,"",IF(AND(YEAR(JulSun1+2)=カレンダーの年,MONTH(JulSun1+2)=7),JulSun1+2,""))</f>
        <v>41457</v>
      </c>
      <c r="D5" s="11">
        <f>IF(DAY(JulSun1)=1,"",IF(AND(YEAR(JulSun1+3)=カレンダーの年,MONTH(JulSun1+3)=7),JulSun1+3,""))</f>
        <v>41458</v>
      </c>
      <c r="E5" s="11">
        <f>IF(DAY(JulSun1)=1,"",IF(AND(YEAR(JulSun1+4)=カレンダーの年,MONTH(JulSun1+4)=7),JulSun1+4,""))</f>
        <v>41459</v>
      </c>
      <c r="F5" s="11">
        <f>IF(DAY(JulSun1)=1,"",IF(AND(YEAR(JulSun1+5)=カレンダーの年,MONTH(JulSun1+5)=7),JulSun1+5,""))</f>
        <v>41460</v>
      </c>
      <c r="G5" s="11">
        <f>IF(DAY(JulSun1)=1,"",IF(AND(YEAR(JulSun1+6)=カレンダーの年,MONTH(JulSun1+6)=7),JulSun1+6,""))</f>
        <v>41461</v>
      </c>
      <c r="H5" s="11">
        <f>IF(DAY(JulSun1)=1,IF(AND(YEAR(JulSun1)=カレンダーの年,MONTH(JulSun1)=7),JulSun1,""),IF(AND(YEAR(JulSun1+7)=カレンダーの年,MONTH(JulSun1+7)=7),JulSun1+7,""))</f>
        <v>41462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IF(DAY(JulSun1)=1,IF(AND(YEAR(JulSun1+1)=カレンダーの年,MONTH(JulSun1+1)=7),JulSun1+1,""),IF(AND(YEAR(JulSun1+8)=カレンダーの年,MONTH(JulSun1+8)=7),JulSun1+8,""))</f>
        <v>41463</v>
      </c>
      <c r="C7" s="16">
        <f>IF(DAY(JulSun1)=1,IF(AND(YEAR(JulSun1+2)=カレンダーの年,MONTH(JulSun1+2)=7),JulSun1+2,""),IF(AND(YEAR(JulSun1+9)=カレンダーの年,MONTH(JulSun1+9)=7),JulSun1+9,""))</f>
        <v>41464</v>
      </c>
      <c r="D7" s="16">
        <f>IF(DAY(JulSun1)=1,IF(AND(YEAR(JulSun1+3)=カレンダーの年,MONTH(JulSun1+3)=7),JulSun1+3,""),IF(AND(YEAR(JulSun1+10)=カレンダーの年,MONTH(JulSun1+10)=7),JulSun1+10,""))</f>
        <v>41465</v>
      </c>
      <c r="E7" s="16">
        <f>IF(DAY(JulSun1)=1,IF(AND(YEAR(JulSun1+4)=カレンダーの年,MONTH(JulSun1+4)=7),JulSun1+4,""),IF(AND(YEAR(JulSun1+11)=カレンダーの年,MONTH(JulSun1+11)=7),JulSun1+11,""))</f>
        <v>41466</v>
      </c>
      <c r="F7" s="16">
        <f>IF(DAY(JulSun1)=1,IF(AND(YEAR(JulSun1+5)=カレンダーの年,MONTH(JulSun1+5)=7),JulSun1+5,""),IF(AND(YEAR(JulSun1+12)=カレンダーの年,MONTH(JulSun1+12)=7),JulSun1+12,""))</f>
        <v>41467</v>
      </c>
      <c r="G7" s="16">
        <f>IF(DAY(JulSun1)=1,IF(AND(YEAR(JulSun1+6)=カレンダーの年,MONTH(JulSun1+6)=7),JulSun1+6,""),IF(AND(YEAR(JulSun1+13)=カレンダーの年,MONTH(JulSun1+13)=7),JulSun1+13,""))</f>
        <v>41468</v>
      </c>
      <c r="H7" s="16">
        <f>IF(DAY(JulSun1)=1,IF(AND(YEAR(JulSun1+7)=カレンダーの年,MONTH(JulSun1+7)=7),JulSun1+7,""),IF(AND(YEAR(JulSun1+14)=カレンダーの年,MONTH(JulSun1+14)=7),JulSun1+14,""))</f>
        <v>41469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IF(DAY(JulSun1)=1,IF(AND(YEAR(JulSun1+8)=カレンダーの年,MONTH(JulSun1+8)=7),JulSun1+8,""),IF(AND(YEAR(JulSun1+15)=カレンダーの年,MONTH(JulSun1+15)=7),JulSun1+15,""))</f>
        <v>41470</v>
      </c>
      <c r="C9" s="19">
        <f>IF(DAY(JulSun1)=1,IF(AND(YEAR(JulSun1+9)=カレンダーの年,MONTH(JulSun1+9)=7),JulSun1+9,""),IF(AND(YEAR(JulSun1+16)=カレンダーの年,MONTH(JulSun1+16)=7),JulSun1+16,""))</f>
        <v>41471</v>
      </c>
      <c r="D9" s="19">
        <f>IF(DAY(JulSun1)=1,IF(AND(YEAR(JulSun1+10)=カレンダーの年,MONTH(JulSun1+10)=7),JulSun1+10,""),IF(AND(YEAR(JulSun1+17)=カレンダーの年,MONTH(JulSun1+17)=7),JulSun1+17,""))</f>
        <v>41472</v>
      </c>
      <c r="E9" s="19">
        <f>IF(DAY(JulSun1)=1,IF(AND(YEAR(JulSun1+11)=カレンダーの年,MONTH(JulSun1+11)=7),JulSun1+11,""),IF(AND(YEAR(JulSun1+18)=カレンダーの年,MONTH(JulSun1+18)=7),JulSun1+18,""))</f>
        <v>41473</v>
      </c>
      <c r="F9" s="19">
        <f>IF(DAY(JulSun1)=1,IF(AND(YEAR(JulSun1+12)=カレンダーの年,MONTH(JulSun1+12)=7),JulSun1+12,""),IF(AND(YEAR(JulSun1+19)=カレンダーの年,MONTH(JulSun1+19)=7),JulSun1+19,""))</f>
        <v>41474</v>
      </c>
      <c r="G9" s="19">
        <f>IF(DAY(JulSun1)=1,IF(AND(YEAR(JulSun1+13)=カレンダーの年,MONTH(JulSun1+13)=7),JulSun1+13,""),IF(AND(YEAR(JulSun1+20)=カレンダーの年,MONTH(JulSun1+20)=7),JulSun1+20,""))</f>
        <v>41475</v>
      </c>
      <c r="H9" s="19">
        <f>IF(DAY(JulSun1)=1,IF(AND(YEAR(JulSun1+14)=カレンダーの年,MONTH(JulSun1+14)=7),JulSun1+14,""),IF(AND(YEAR(JulSun1+21)=カレンダーの年,MONTH(JulSun1+21)=7),JulSun1+21,""))</f>
        <v>41476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IF(DAY(JulSun1)=1,IF(AND(YEAR(JulSun1+15)=カレンダーの年,MONTH(JulSun1+15)=7),JulSun1+15,""),IF(AND(YEAR(JulSun1+22)=カレンダーの年,MONTH(JulSun1+22)=7),JulSun1+22,""))</f>
        <v>41477</v>
      </c>
      <c r="C11" s="20">
        <f>IF(DAY(JulSun1)=1,IF(AND(YEAR(JulSun1+16)=カレンダーの年,MONTH(JulSun1+16)=7),JulSun1+16,""),IF(AND(YEAR(JulSun1+23)=カレンダーの年,MONTH(JulSun1+23)=7),JulSun1+23,""))</f>
        <v>41478</v>
      </c>
      <c r="D11" s="20">
        <f>IF(DAY(JulSun1)=1,IF(AND(YEAR(JulSun1+17)=カレンダーの年,MONTH(JulSun1+17)=7),JulSun1+17,""),IF(AND(YEAR(JulSun1+24)=カレンダーの年,MONTH(JulSun1+24)=7),JulSun1+24,""))</f>
        <v>41479</v>
      </c>
      <c r="E11" s="20">
        <f>IF(DAY(JulSun1)=1,IF(AND(YEAR(JulSun1+18)=カレンダーの年,MONTH(JulSun1+18)=7),JulSun1+18,""),IF(AND(YEAR(JulSun1+25)=カレンダーの年,MONTH(JulSun1+25)=7),JulSun1+25,""))</f>
        <v>41480</v>
      </c>
      <c r="F11" s="20">
        <f>IF(DAY(JulSun1)=1,IF(AND(YEAR(JulSun1+19)=カレンダーの年,MONTH(JulSun1+19)=7),JulSun1+19,""),IF(AND(YEAR(JulSun1+26)=カレンダーの年,MONTH(JulSun1+26)=7),JulSun1+26,""))</f>
        <v>41481</v>
      </c>
      <c r="G11" s="20">
        <f>IF(DAY(JulSun1)=1,IF(AND(YEAR(JulSun1+20)=カレンダーの年,MONTH(JulSun1+20)=7),JulSun1+20,""),IF(AND(YEAR(JulSun1+27)=カレンダーの年,MONTH(JulSun1+27)=7),JulSun1+27,""))</f>
        <v>41482</v>
      </c>
      <c r="H11" s="20">
        <f>IF(DAY(JulSun1)=1,IF(AND(YEAR(JulSun1+21)=カレンダーの年,MONTH(JulSun1+21)=7),JulSun1+21,""),IF(AND(YEAR(JulSun1+28)=カレンダーの年,MONTH(JulSun1+28)=7),JulSun1+28,""))</f>
        <v>41483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IF(DAY(JulSun1)=1,IF(AND(YEAR(JulSun1+22)=カレンダーの年,MONTH(JulSun1+22)=7),JulSun1+22,""),IF(AND(YEAR(JulSun1+29)=カレンダーの年,MONTH(JulSun1+29)=7),JulSun1+29,""))</f>
        <v>41484</v>
      </c>
      <c r="C13" s="19">
        <f>IF(DAY(JulSun1)=1,IF(AND(YEAR(JulSun1+23)=カレンダーの年,MONTH(JulSun1+23)=7),JulSun1+23,""),IF(AND(YEAR(JulSun1+30)=カレンダーの年,MONTH(JulSun1+30)=7),JulSun1+30,""))</f>
        <v>41485</v>
      </c>
      <c r="D13" s="19">
        <f>IF(DAY(JulSun1)=1,IF(AND(YEAR(JulSun1+24)=カレンダーの年,MONTH(JulSun1+24)=7),JulSun1+24,""),IF(AND(YEAR(JulSun1+31)=カレンダーの年,MONTH(JulSun1+31)=7),JulSun1+31,""))</f>
        <v>41486</v>
      </c>
      <c r="E13" s="19" t="str">
        <f>IF(DAY(JulSun1)=1,IF(AND(YEAR(JulSun1+25)=カレンダーの年,MONTH(JulSun1+25)=7),JulSun1+25,""),IF(AND(YEAR(JulSun1+32)=カレンダーの年,MONTH(JulSun1+32)=7),JulSun1+32,""))</f>
        <v/>
      </c>
      <c r="F13" s="19" t="str">
        <f>IF(DAY(JulSun1)=1,IF(AND(YEAR(JulSun1+26)=カレンダーの年,MONTH(JulSun1+26)=7),JulSun1+26,""),IF(AND(YEAR(JulSun1+33)=カレンダーの年,MONTH(JulSun1+33)=7),JulSun1+33,""))</f>
        <v/>
      </c>
      <c r="G13" s="19" t="str">
        <f>IF(DAY(JulSun1)=1,IF(AND(YEAR(JulSun1+27)=カレンダーの年,MONTH(JulSun1+27)=7),JulSun1+27,""),IF(AND(YEAR(JulSun1+34)=カレンダーの年,MONTH(JulSun1+34)=7),JulSun1+34,""))</f>
        <v/>
      </c>
      <c r="H13" s="19" t="str">
        <f>IF(DAY(JulSun1)=1,IF(AND(YEAR(JulSun1+28)=カレンダーの年,MONTH(JulSun1+28)=7),JulSun1+28,""),IF(AND(YEAR(JulSun1+35)=カレンダーの年,MONTH(JulSun1+35)=7),JulSun1+35,""))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IF(DAY(JulSun1)=1,IF(AND(YEAR(JulSun1+29)=カレンダーの年,MONTH(JulSun1+29)=7),JulSun1+29,""),IF(AND(YEAR(JulSun1+36)=カレンダーの年,MONTH(JulSun1+36)=7),JulSun1+36,""))</f>
        <v/>
      </c>
      <c r="C15" s="21" t="str">
        <f>IF(DAY(JulSun1)=1,IF(AND(YEAR(JulSun1+30)=カレンダーの年,MONTH(JulSun1+30)=7),JulSun1+30,""),IF(AND(YEAR(JulSun1+37)=カレンダーの年,MONTH(JulSun1+37)=7),JulSun1+37,""))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7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UPPER(TEXT(DATE(カレンダーの年,8,1),"yyyy年m月"))</f>
        <v>2013年8月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IF(DAY(AugSun1)=1,"",IF(AND(YEAR(AugSun1+1)=カレンダーの年,MONTH(AugSun1+1)=8),AugSun1+1,""))</f>
        <v/>
      </c>
      <c r="C5" s="11" t="str">
        <f>IF(DAY(AugSun1)=1,"",IF(AND(YEAR(AugSun1+2)=カレンダーの年,MONTH(AugSun1+2)=8),AugSun1+2,""))</f>
        <v/>
      </c>
      <c r="D5" s="11" t="str">
        <f>IF(DAY(AugSun1)=1,"",IF(AND(YEAR(AugSun1+3)=カレンダーの年,MONTH(AugSun1+3)=8),AugSun1+3,""))</f>
        <v/>
      </c>
      <c r="E5" s="11">
        <f>IF(DAY(AugSun1)=1,"",IF(AND(YEAR(AugSun1+4)=カレンダーの年,MONTH(AugSun1+4)=8),AugSun1+4,""))</f>
        <v>41487</v>
      </c>
      <c r="F5" s="11">
        <f>IF(DAY(AugSun1)=1,"",IF(AND(YEAR(AugSun1+5)=カレンダーの年,MONTH(AugSun1+5)=8),AugSun1+5,""))</f>
        <v>41488</v>
      </c>
      <c r="G5" s="11">
        <f>IF(DAY(AugSun1)=1,"",IF(AND(YEAR(AugSun1+6)=カレンダーの年,MONTH(AugSun1+6)=8),AugSun1+6,""))</f>
        <v>41489</v>
      </c>
      <c r="H5" s="11">
        <f>IF(DAY(AugSun1)=1,IF(AND(YEAR(AugSun1)=カレンダーの年,MONTH(AugSun1)=8),AugSun1,""),IF(AND(YEAR(AugSun1+7)=カレンダーの年,MONTH(AugSun1+7)=8),AugSun1+7,""))</f>
        <v>41490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IF(DAY(AugSun1)=1,IF(AND(YEAR(AugSun1+1)=カレンダーの年,MONTH(AugSun1+1)=8),AugSun1+1,""),IF(AND(YEAR(AugSun1+8)=カレンダーの年,MONTH(AugSun1+8)=8),AugSun1+8,""))</f>
        <v>41491</v>
      </c>
      <c r="C7" s="16">
        <f>IF(DAY(AugSun1)=1,IF(AND(YEAR(AugSun1+2)=カレンダーの年,MONTH(AugSun1+2)=8),AugSun1+2,""),IF(AND(YEAR(AugSun1+9)=カレンダーの年,MONTH(AugSun1+9)=8),AugSun1+9,""))</f>
        <v>41492</v>
      </c>
      <c r="D7" s="16">
        <f>IF(DAY(AugSun1)=1,IF(AND(YEAR(AugSun1+3)=カレンダーの年,MONTH(AugSun1+3)=8),AugSun1+3,""),IF(AND(YEAR(AugSun1+10)=カレンダーの年,MONTH(AugSun1+10)=8),AugSun1+10,""))</f>
        <v>41493</v>
      </c>
      <c r="E7" s="16">
        <f>IF(DAY(AugSun1)=1,IF(AND(YEAR(AugSun1+4)=カレンダーの年,MONTH(AugSun1+4)=8),AugSun1+4,""),IF(AND(YEAR(AugSun1+11)=カレンダーの年,MONTH(AugSun1+11)=8),AugSun1+11,""))</f>
        <v>41494</v>
      </c>
      <c r="F7" s="16">
        <f>IF(DAY(AugSun1)=1,IF(AND(YEAR(AugSun1+5)=カレンダーの年,MONTH(AugSun1+5)=8),AugSun1+5,""),IF(AND(YEAR(AugSun1+12)=カレンダーの年,MONTH(AugSun1+12)=8),AugSun1+12,""))</f>
        <v>41495</v>
      </c>
      <c r="G7" s="16">
        <f>IF(DAY(AugSun1)=1,IF(AND(YEAR(AugSun1+6)=カレンダーの年,MONTH(AugSun1+6)=8),AugSun1+6,""),IF(AND(YEAR(AugSun1+13)=カレンダーの年,MONTH(AugSun1+13)=8),AugSun1+13,""))</f>
        <v>41496</v>
      </c>
      <c r="H7" s="16">
        <f>IF(DAY(AugSun1)=1,IF(AND(YEAR(AugSun1+7)=カレンダーの年,MONTH(AugSun1+7)=8),AugSun1+7,""),IF(AND(YEAR(AugSun1+14)=カレンダーの年,MONTH(AugSun1+14)=8),AugSun1+14,""))</f>
        <v>41497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IF(DAY(AugSun1)=1,IF(AND(YEAR(AugSun1+8)=カレンダーの年,MONTH(AugSun1+8)=8),AugSun1+8,""),IF(AND(YEAR(AugSun1+15)=カレンダーの年,MONTH(AugSun1+15)=8),AugSun1+15,""))</f>
        <v>41498</v>
      </c>
      <c r="C9" s="19">
        <f>IF(DAY(AugSun1)=1,IF(AND(YEAR(AugSun1+9)=カレンダーの年,MONTH(AugSun1+9)=8),AugSun1+9,""),IF(AND(YEAR(AugSun1+16)=カレンダーの年,MONTH(AugSun1+16)=8),AugSun1+16,""))</f>
        <v>41499</v>
      </c>
      <c r="D9" s="19">
        <f>IF(DAY(AugSun1)=1,IF(AND(YEAR(AugSun1+10)=カレンダーの年,MONTH(AugSun1+10)=8),AugSun1+10,""),IF(AND(YEAR(AugSun1+17)=カレンダーの年,MONTH(AugSun1+17)=8),AugSun1+17,""))</f>
        <v>41500</v>
      </c>
      <c r="E9" s="19">
        <f>IF(DAY(AugSun1)=1,IF(AND(YEAR(AugSun1+11)=カレンダーの年,MONTH(AugSun1+11)=8),AugSun1+11,""),IF(AND(YEAR(AugSun1+18)=カレンダーの年,MONTH(AugSun1+18)=8),AugSun1+18,""))</f>
        <v>41501</v>
      </c>
      <c r="F9" s="19">
        <f>IF(DAY(AugSun1)=1,IF(AND(YEAR(AugSun1+12)=カレンダーの年,MONTH(AugSun1+12)=8),AugSun1+12,""),IF(AND(YEAR(AugSun1+19)=カレンダーの年,MONTH(AugSun1+19)=8),AugSun1+19,""))</f>
        <v>41502</v>
      </c>
      <c r="G9" s="19">
        <f>IF(DAY(AugSun1)=1,IF(AND(YEAR(AugSun1+13)=カレンダーの年,MONTH(AugSun1+13)=8),AugSun1+13,""),IF(AND(YEAR(AugSun1+20)=カレンダーの年,MONTH(AugSun1+20)=8),AugSun1+20,""))</f>
        <v>41503</v>
      </c>
      <c r="H9" s="19">
        <f>IF(DAY(AugSun1)=1,IF(AND(YEAR(AugSun1+14)=カレンダーの年,MONTH(AugSun1+14)=8),AugSun1+14,""),IF(AND(YEAR(AugSun1+21)=カレンダーの年,MONTH(AugSun1+21)=8),AugSun1+21,""))</f>
        <v>41504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IF(DAY(AugSun1)=1,IF(AND(YEAR(AugSun1+15)=カレンダーの年,MONTH(AugSun1+15)=8),AugSun1+15,""),IF(AND(YEAR(AugSun1+22)=カレンダーの年,MONTH(AugSun1+22)=8),AugSun1+22,""))</f>
        <v>41505</v>
      </c>
      <c r="C11" s="20">
        <f>IF(DAY(AugSun1)=1,IF(AND(YEAR(AugSun1+16)=カレンダーの年,MONTH(AugSun1+16)=8),AugSun1+16,""),IF(AND(YEAR(AugSun1+23)=カレンダーの年,MONTH(AugSun1+23)=8),AugSun1+23,""))</f>
        <v>41506</v>
      </c>
      <c r="D11" s="20">
        <f>IF(DAY(AugSun1)=1,IF(AND(YEAR(AugSun1+17)=カレンダーの年,MONTH(AugSun1+17)=8),AugSun1+17,""),IF(AND(YEAR(AugSun1+24)=カレンダーの年,MONTH(AugSun1+24)=8),AugSun1+24,""))</f>
        <v>41507</v>
      </c>
      <c r="E11" s="20">
        <f>IF(DAY(AugSun1)=1,IF(AND(YEAR(AugSun1+18)=カレンダーの年,MONTH(AugSun1+18)=8),AugSun1+18,""),IF(AND(YEAR(AugSun1+25)=カレンダーの年,MONTH(AugSun1+25)=8),AugSun1+25,""))</f>
        <v>41508</v>
      </c>
      <c r="F11" s="20">
        <f>IF(DAY(AugSun1)=1,IF(AND(YEAR(AugSun1+19)=カレンダーの年,MONTH(AugSun1+19)=8),AugSun1+19,""),IF(AND(YEAR(AugSun1+26)=カレンダーの年,MONTH(AugSun1+26)=8),AugSun1+26,""))</f>
        <v>41509</v>
      </c>
      <c r="G11" s="20">
        <f>IF(DAY(AugSun1)=1,IF(AND(YEAR(AugSun1+20)=カレンダーの年,MONTH(AugSun1+20)=8),AugSun1+20,""),IF(AND(YEAR(AugSun1+27)=カレンダーの年,MONTH(AugSun1+27)=8),AugSun1+27,""))</f>
        <v>41510</v>
      </c>
      <c r="H11" s="20">
        <f>IF(DAY(AugSun1)=1,IF(AND(YEAR(AugSun1+21)=カレンダーの年,MONTH(AugSun1+21)=8),AugSun1+21,""),IF(AND(YEAR(AugSun1+28)=カレンダーの年,MONTH(AugSun1+28)=8),AugSun1+28,""))</f>
        <v>41511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IF(DAY(AugSun1)=1,IF(AND(YEAR(AugSun1+22)=カレンダーの年,MONTH(AugSun1+22)=8),AugSun1+22,""),IF(AND(YEAR(AugSun1+29)=カレンダーの年,MONTH(AugSun1+29)=8),AugSun1+29,""))</f>
        <v>41512</v>
      </c>
      <c r="C13" s="19">
        <f>IF(DAY(AugSun1)=1,IF(AND(YEAR(AugSun1+23)=カレンダーの年,MONTH(AugSun1+23)=8),AugSun1+23,""),IF(AND(YEAR(AugSun1+30)=カレンダーの年,MONTH(AugSun1+30)=8),AugSun1+30,""))</f>
        <v>41513</v>
      </c>
      <c r="D13" s="19">
        <f>IF(DAY(AugSun1)=1,IF(AND(YEAR(AugSun1+24)=カレンダーの年,MONTH(AugSun1+24)=8),AugSun1+24,""),IF(AND(YEAR(AugSun1+31)=カレンダーの年,MONTH(AugSun1+31)=8),AugSun1+31,""))</f>
        <v>41514</v>
      </c>
      <c r="E13" s="19">
        <f>IF(DAY(AugSun1)=1,IF(AND(YEAR(AugSun1+25)=カレンダーの年,MONTH(AugSun1+25)=8),AugSun1+25,""),IF(AND(YEAR(AugSun1+32)=カレンダーの年,MONTH(AugSun1+32)=8),AugSun1+32,""))</f>
        <v>41515</v>
      </c>
      <c r="F13" s="19">
        <f>IF(DAY(AugSun1)=1,IF(AND(YEAR(AugSun1+26)=カレンダーの年,MONTH(AugSun1+26)=8),AugSun1+26,""),IF(AND(YEAR(AugSun1+33)=カレンダーの年,MONTH(AugSun1+33)=8),AugSun1+33,""))</f>
        <v>41516</v>
      </c>
      <c r="G13" s="19">
        <f>IF(DAY(AugSun1)=1,IF(AND(YEAR(AugSun1+27)=カレンダーの年,MONTH(AugSun1+27)=8),AugSun1+27,""),IF(AND(YEAR(AugSun1+34)=カレンダーの年,MONTH(AugSun1+34)=8),AugSun1+34,""))</f>
        <v>41517</v>
      </c>
      <c r="H13" s="19" t="str">
        <f>IF(DAY(AugSun1)=1,IF(AND(YEAR(AugSun1+28)=カレンダーの年,MONTH(AugSun1+28)=8),AugSun1+28,""),IF(AND(YEAR(AugSun1+35)=カレンダーの年,MONTH(AugSun1+35)=8),AugSun1+35,""))</f>
        <v/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 t="str">
        <f>IF(DAY(AugSun1)=1,IF(AND(YEAR(AugSun1+29)=カレンダーの年,MONTH(AugSun1+29)=8),AugSun1+29,""),IF(AND(YEAR(AugSun1+36)=カレンダーの年,MONTH(AugSun1+36)=8),AugSun1+36,""))</f>
        <v/>
      </c>
      <c r="C15" s="21" t="str">
        <f>IF(DAY(AugSun1)=1,IF(AND(YEAR(AugSun1+30)=カレンダーの年,MONTH(AugSun1+30)=8),AugSun1+30,""),IF(AND(YEAR(AugSun1+37)=カレンダーの年,MONTH(AugSun1+37)=8),AugSun1+37,""))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7" zoomScaleNormal="100" workbookViewId="0">
      <selection activeCell="L13" sqref="L13"/>
    </sheetView>
  </sheetViews>
  <sheetFormatPr defaultColWidth="6.6640625" defaultRowHeight="15.75" x14ac:dyDescent="0.25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 s="6"/>
    </row>
    <row r="2" spans="1:18" ht="30" customHeight="1" x14ac:dyDescent="0.25">
      <c r="A2" s="6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5">
      <c r="A3" s="6"/>
      <c r="B3" s="31" t="str">
        <f>UPPER(TEXT(DATE(カレンダーの年,9,1),"yyyy年m月"))</f>
        <v>2013年9月</v>
      </c>
      <c r="C3" s="31"/>
      <c r="D3" s="31"/>
      <c r="E3" s="31"/>
      <c r="F3" s="31"/>
    </row>
    <row r="4" spans="1:18" s="6" customFormat="1" ht="26.25" customHeight="1" x14ac:dyDescent="0.25">
      <c r="B4" s="7" t="s">
        <v>13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9" t="s">
        <v>12</v>
      </c>
      <c r="I4" s="1"/>
      <c r="J4" s="1"/>
      <c r="L4" s="1"/>
      <c r="M4" s="10"/>
      <c r="Q4" s="1"/>
      <c r="R4" s="1"/>
    </row>
    <row r="5" spans="1:18" s="6" customFormat="1" ht="15" customHeight="1" x14ac:dyDescent="0.25">
      <c r="B5" s="11" t="str">
        <f>IF(DAY(SepSun1)=1,"",IF(AND(YEAR(SepSun1+1)=カレンダーの年,MONTH(SepSun1+1)=9),SepSun1+1,""))</f>
        <v/>
      </c>
      <c r="C5" s="11" t="str">
        <f>IF(DAY(SepSun1)=1,"",IF(AND(YEAR(SepSun1+2)=カレンダーの年,MONTH(SepSun1+2)=9),SepSun1+2,""))</f>
        <v/>
      </c>
      <c r="D5" s="11" t="str">
        <f>IF(DAY(SepSun1)=1,"",IF(AND(YEAR(SepSun1+3)=カレンダーの年,MONTH(SepSun1+3)=9),SepSun1+3,""))</f>
        <v/>
      </c>
      <c r="E5" s="11" t="str">
        <f>IF(DAY(SepSun1)=1,"",IF(AND(YEAR(SepSun1+4)=カレンダーの年,MONTH(SepSun1+4)=9),SepSun1+4,""))</f>
        <v/>
      </c>
      <c r="F5" s="11" t="str">
        <f>IF(DAY(SepSun1)=1,"",IF(AND(YEAR(SepSun1+5)=カレンダーの年,MONTH(SepSun1+5)=9),SepSun1+5,""))</f>
        <v/>
      </c>
      <c r="G5" s="11" t="str">
        <f>IF(DAY(SepSun1)=1,"",IF(AND(YEAR(SepSun1+6)=カレンダーの年,MONTH(SepSun1+6)=9),SepSun1+6,""))</f>
        <v/>
      </c>
      <c r="H5" s="11">
        <f>IF(DAY(SepSun1)=1,IF(AND(YEAR(SepSun1)=カレンダーの年,MONTH(SepSun1)=9),SepSun1,""),IF(AND(YEAR(SepSun1+7)=カレンダーの年,MONTH(SepSun1+7)=9),SepSun1+7,""))</f>
        <v>41518</v>
      </c>
      <c r="I5" s="12"/>
      <c r="K5" s="1"/>
      <c r="L5" s="1"/>
      <c r="M5" s="1"/>
      <c r="Q5" s="13"/>
      <c r="R5" s="1"/>
    </row>
    <row r="6" spans="1:18" s="13" customFormat="1" ht="64.5" customHeight="1" x14ac:dyDescent="0.25">
      <c r="A6" s="6"/>
      <c r="B6" s="14"/>
      <c r="C6" s="14"/>
      <c r="D6" s="14"/>
      <c r="E6" s="14"/>
      <c r="F6" s="14"/>
      <c r="G6" s="15"/>
      <c r="H6" s="15"/>
      <c r="I6" s="12"/>
    </row>
    <row r="7" spans="1:18" ht="15" customHeight="1" x14ac:dyDescent="0.25">
      <c r="A7" s="6"/>
      <c r="B7" s="16">
        <f>IF(DAY(SepSun1)=1,IF(AND(YEAR(SepSun1+1)=カレンダーの年,MONTH(SepSun1+1)=9),SepSun1+1,""),IF(AND(YEAR(SepSun1+8)=カレンダーの年,MONTH(SepSun1+8)=9),SepSun1+8,""))</f>
        <v>41519</v>
      </c>
      <c r="C7" s="16">
        <f>IF(DAY(SepSun1)=1,IF(AND(YEAR(SepSun1+2)=カレンダーの年,MONTH(SepSun1+2)=9),SepSun1+2,""),IF(AND(YEAR(SepSun1+9)=カレンダーの年,MONTH(SepSun1+9)=9),SepSun1+9,""))</f>
        <v>41520</v>
      </c>
      <c r="D7" s="16">
        <f>IF(DAY(SepSun1)=1,IF(AND(YEAR(SepSun1+3)=カレンダーの年,MONTH(SepSun1+3)=9),SepSun1+3,""),IF(AND(YEAR(SepSun1+10)=カレンダーの年,MONTH(SepSun1+10)=9),SepSun1+10,""))</f>
        <v>41521</v>
      </c>
      <c r="E7" s="16">
        <f>IF(DAY(SepSun1)=1,IF(AND(YEAR(SepSun1+4)=カレンダーの年,MONTH(SepSun1+4)=9),SepSun1+4,""),IF(AND(YEAR(SepSun1+11)=カレンダーの年,MONTH(SepSun1+11)=9),SepSun1+11,""))</f>
        <v>41522</v>
      </c>
      <c r="F7" s="16">
        <f>IF(DAY(SepSun1)=1,IF(AND(YEAR(SepSun1+5)=カレンダーの年,MONTH(SepSun1+5)=9),SepSun1+5,""),IF(AND(YEAR(SepSun1+12)=カレンダーの年,MONTH(SepSun1+12)=9),SepSun1+12,""))</f>
        <v>41523</v>
      </c>
      <c r="G7" s="16">
        <f>IF(DAY(SepSun1)=1,IF(AND(YEAR(SepSun1+6)=カレンダーの年,MONTH(SepSun1+6)=9),SepSun1+6,""),IF(AND(YEAR(SepSun1+13)=カレンダーの年,MONTH(SepSun1+13)=9),SepSun1+13,""))</f>
        <v>41524</v>
      </c>
      <c r="H7" s="16">
        <f>IF(DAY(SepSun1)=1,IF(AND(YEAR(SepSun1+7)=カレンダーの年,MONTH(SepSun1+7)=9),SepSun1+7,""),IF(AND(YEAR(SepSun1+14)=カレンダーの年,MONTH(SepSun1+14)=9),SepSun1+14,""))</f>
        <v>41525</v>
      </c>
      <c r="I7" s="12"/>
    </row>
    <row r="8" spans="1:18" ht="64.5" customHeight="1" x14ac:dyDescent="0.25">
      <c r="A8" s="6"/>
      <c r="B8" s="17"/>
      <c r="C8" s="17"/>
      <c r="D8" s="17"/>
      <c r="E8" s="17"/>
      <c r="F8" s="17"/>
      <c r="G8" s="18"/>
      <c r="H8" s="18"/>
      <c r="I8" s="12"/>
    </row>
    <row r="9" spans="1:18" ht="15" customHeight="1" x14ac:dyDescent="0.25">
      <c r="A9" s="6"/>
      <c r="B9" s="19">
        <f>IF(DAY(SepSun1)=1,IF(AND(YEAR(SepSun1+8)=カレンダーの年,MONTH(SepSun1+8)=9),SepSun1+8,""),IF(AND(YEAR(SepSun1+15)=カレンダーの年,MONTH(SepSun1+15)=9),SepSun1+15,""))</f>
        <v>41526</v>
      </c>
      <c r="C9" s="19">
        <f>IF(DAY(SepSun1)=1,IF(AND(YEAR(SepSun1+9)=カレンダーの年,MONTH(SepSun1+9)=9),SepSun1+9,""),IF(AND(YEAR(SepSun1+16)=カレンダーの年,MONTH(SepSun1+16)=9),SepSun1+16,""))</f>
        <v>41527</v>
      </c>
      <c r="D9" s="19">
        <f>IF(DAY(SepSun1)=1,IF(AND(YEAR(SepSun1+10)=カレンダーの年,MONTH(SepSun1+10)=9),SepSun1+10,""),IF(AND(YEAR(SepSun1+17)=カレンダーの年,MONTH(SepSun1+17)=9),SepSun1+17,""))</f>
        <v>41528</v>
      </c>
      <c r="E9" s="19">
        <f>IF(DAY(SepSun1)=1,IF(AND(YEAR(SepSun1+11)=カレンダーの年,MONTH(SepSun1+11)=9),SepSun1+11,""),IF(AND(YEAR(SepSun1+18)=カレンダーの年,MONTH(SepSun1+18)=9),SepSun1+18,""))</f>
        <v>41529</v>
      </c>
      <c r="F9" s="19">
        <f>IF(DAY(SepSun1)=1,IF(AND(YEAR(SepSun1+12)=カレンダーの年,MONTH(SepSun1+12)=9),SepSun1+12,""),IF(AND(YEAR(SepSun1+19)=カレンダーの年,MONTH(SepSun1+19)=9),SepSun1+19,""))</f>
        <v>41530</v>
      </c>
      <c r="G9" s="19">
        <f>IF(DAY(SepSun1)=1,IF(AND(YEAR(SepSun1+13)=カレンダーの年,MONTH(SepSun1+13)=9),SepSun1+13,""),IF(AND(YEAR(SepSun1+20)=カレンダーの年,MONTH(SepSun1+20)=9),SepSun1+20,""))</f>
        <v>41531</v>
      </c>
      <c r="H9" s="19">
        <f>IF(DAY(SepSun1)=1,IF(AND(YEAR(SepSun1+14)=カレンダーの年,MONTH(SepSun1+14)=9),SepSun1+14,""),IF(AND(YEAR(SepSun1+21)=カレンダーの年,MONTH(SepSun1+21)=9),SepSun1+21,""))</f>
        <v>41532</v>
      </c>
      <c r="I9" s="12"/>
    </row>
    <row r="10" spans="1:18" ht="64.5" customHeight="1" x14ac:dyDescent="0.25">
      <c r="A10" s="6"/>
      <c r="B10" s="14"/>
      <c r="C10" s="14"/>
      <c r="D10" s="14"/>
      <c r="E10" s="14"/>
      <c r="F10" s="14"/>
      <c r="G10" s="15"/>
      <c r="H10" s="15"/>
      <c r="I10" s="12"/>
    </row>
    <row r="11" spans="1:18" ht="15" customHeight="1" x14ac:dyDescent="0.25">
      <c r="A11" s="6"/>
      <c r="B11" s="20">
        <f>IF(DAY(SepSun1)=1,IF(AND(YEAR(SepSun1+15)=カレンダーの年,MONTH(SepSun1+15)=9),SepSun1+15,""),IF(AND(YEAR(SepSun1+22)=カレンダーの年,MONTH(SepSun1+22)=9),SepSun1+22,""))</f>
        <v>41533</v>
      </c>
      <c r="C11" s="20">
        <f>IF(DAY(SepSun1)=1,IF(AND(YEAR(SepSun1+16)=カレンダーの年,MONTH(SepSun1+16)=9),SepSun1+16,""),IF(AND(YEAR(SepSun1+23)=カレンダーの年,MONTH(SepSun1+23)=9),SepSun1+23,""))</f>
        <v>41534</v>
      </c>
      <c r="D11" s="20">
        <f>IF(DAY(SepSun1)=1,IF(AND(YEAR(SepSun1+17)=カレンダーの年,MONTH(SepSun1+17)=9),SepSun1+17,""),IF(AND(YEAR(SepSun1+24)=カレンダーの年,MONTH(SepSun1+24)=9),SepSun1+24,""))</f>
        <v>41535</v>
      </c>
      <c r="E11" s="20">
        <f>IF(DAY(SepSun1)=1,IF(AND(YEAR(SepSun1+18)=カレンダーの年,MONTH(SepSun1+18)=9),SepSun1+18,""),IF(AND(YEAR(SepSun1+25)=カレンダーの年,MONTH(SepSun1+25)=9),SepSun1+25,""))</f>
        <v>41536</v>
      </c>
      <c r="F11" s="20">
        <f>IF(DAY(SepSun1)=1,IF(AND(YEAR(SepSun1+19)=カレンダーの年,MONTH(SepSun1+19)=9),SepSun1+19,""),IF(AND(YEAR(SepSun1+26)=カレンダーの年,MONTH(SepSun1+26)=9),SepSun1+26,""))</f>
        <v>41537</v>
      </c>
      <c r="G11" s="20">
        <f>IF(DAY(SepSun1)=1,IF(AND(YEAR(SepSun1+20)=カレンダーの年,MONTH(SepSun1+20)=9),SepSun1+20,""),IF(AND(YEAR(SepSun1+27)=カレンダーの年,MONTH(SepSun1+27)=9),SepSun1+27,""))</f>
        <v>41538</v>
      </c>
      <c r="H11" s="20">
        <f>IF(DAY(SepSun1)=1,IF(AND(YEAR(SepSun1+21)=カレンダーの年,MONTH(SepSun1+21)=9),SepSun1+21,""),IF(AND(YEAR(SepSun1+28)=カレンダーの年,MONTH(SepSun1+28)=9),SepSun1+28,""))</f>
        <v>41539</v>
      </c>
      <c r="I11" s="12"/>
    </row>
    <row r="12" spans="1:18" ht="64.5" customHeight="1" x14ac:dyDescent="0.25">
      <c r="A12" s="6"/>
      <c r="B12" s="17"/>
      <c r="C12" s="17"/>
      <c r="D12" s="17"/>
      <c r="E12" s="17"/>
      <c r="F12" s="17"/>
      <c r="G12" s="18"/>
      <c r="H12" s="18"/>
      <c r="I12" s="12"/>
    </row>
    <row r="13" spans="1:18" ht="15" customHeight="1" x14ac:dyDescent="0.25">
      <c r="A13" s="6"/>
      <c r="B13" s="19">
        <f>IF(DAY(SepSun1)=1,IF(AND(YEAR(SepSun1+22)=カレンダーの年,MONTH(SepSun1+22)=9),SepSun1+22,""),IF(AND(YEAR(SepSun1+29)=カレンダーの年,MONTH(SepSun1+29)=9),SepSun1+29,""))</f>
        <v>41540</v>
      </c>
      <c r="C13" s="19">
        <f>IF(DAY(SepSun1)=1,IF(AND(YEAR(SepSun1+23)=カレンダーの年,MONTH(SepSun1+23)=9),SepSun1+23,""),IF(AND(YEAR(SepSun1+30)=カレンダーの年,MONTH(SepSun1+30)=9),SepSun1+30,""))</f>
        <v>41541</v>
      </c>
      <c r="D13" s="19">
        <f>IF(DAY(SepSun1)=1,IF(AND(YEAR(SepSun1+24)=カレンダーの年,MONTH(SepSun1+24)=9),SepSun1+24,""),IF(AND(YEAR(SepSun1+31)=カレンダーの年,MONTH(SepSun1+31)=9),SepSun1+31,""))</f>
        <v>41542</v>
      </c>
      <c r="E13" s="19">
        <f>IF(DAY(SepSun1)=1,IF(AND(YEAR(SepSun1+25)=カレンダーの年,MONTH(SepSun1+25)=9),SepSun1+25,""),IF(AND(YEAR(SepSun1+32)=カレンダーの年,MONTH(SepSun1+32)=9),SepSun1+32,""))</f>
        <v>41543</v>
      </c>
      <c r="F13" s="19">
        <f>IF(DAY(SepSun1)=1,IF(AND(YEAR(SepSun1+26)=カレンダーの年,MONTH(SepSun1+26)=9),SepSun1+26,""),IF(AND(YEAR(SepSun1+33)=カレンダーの年,MONTH(SepSun1+33)=9),SepSun1+33,""))</f>
        <v>41544</v>
      </c>
      <c r="G13" s="19">
        <f>IF(DAY(SepSun1)=1,IF(AND(YEAR(SepSun1+27)=カレンダーの年,MONTH(SepSun1+27)=9),SepSun1+27,""),IF(AND(YEAR(SepSun1+34)=カレンダーの年,MONTH(SepSun1+34)=9),SepSun1+34,""))</f>
        <v>41545</v>
      </c>
      <c r="H13" s="19">
        <f>IF(DAY(SepSun1)=1,IF(AND(YEAR(SepSun1+28)=カレンダーの年,MONTH(SepSun1+28)=9),SepSun1+28,""),IF(AND(YEAR(SepSun1+35)=カレンダーの年,MONTH(SepSun1+35)=9),SepSun1+35,""))</f>
        <v>41546</v>
      </c>
      <c r="I13" s="12"/>
    </row>
    <row r="14" spans="1:18" ht="64.5" customHeight="1" x14ac:dyDescent="0.25">
      <c r="A14" s="6"/>
      <c r="B14" s="14"/>
      <c r="C14" s="14"/>
      <c r="D14" s="14"/>
      <c r="E14" s="14"/>
      <c r="F14" s="14"/>
      <c r="G14" s="15"/>
      <c r="H14" s="15"/>
      <c r="I14" s="12"/>
    </row>
    <row r="15" spans="1:18" ht="15" customHeight="1" x14ac:dyDescent="0.25">
      <c r="A15" s="6"/>
      <c r="B15" s="20">
        <f>IF(DAY(SepSun1)=1,IF(AND(YEAR(SepSun1+29)=カレンダーの年,MONTH(SepSun1+29)=9),SepSun1+29,""),IF(AND(YEAR(SepSun1+36)=カレンダーの年,MONTH(SepSun1+36)=9),SepSun1+36,""))</f>
        <v>41547</v>
      </c>
      <c r="C15" s="21" t="str">
        <f>IF(DAY(SepSun1)=1,IF(AND(YEAR(SepSun1+30)=カレンダーの年,MONTH(SepSun1+30)=9),SepSun1+30,""),IF(AND(YEAR(SepSun1+37)=カレンダーの年,MONTH(SepSun1+37)=9),SepSun1+37,""))</f>
        <v/>
      </c>
      <c r="D15" s="28" t="s">
        <v>15</v>
      </c>
      <c r="E15" s="29"/>
      <c r="F15" s="29"/>
      <c r="G15" s="29"/>
      <c r="H15" s="30"/>
      <c r="I15" s="12"/>
    </row>
    <row r="16" spans="1:18" ht="64.5" customHeight="1" x14ac:dyDescent="0.25">
      <c r="A16" s="6"/>
      <c r="B16" s="17"/>
      <c r="C16" s="17"/>
      <c r="D16" s="25"/>
      <c r="E16" s="26"/>
      <c r="F16" s="26"/>
      <c r="G16" s="26"/>
      <c r="H16" s="27"/>
      <c r="I16" s="12"/>
    </row>
    <row r="17" spans="3:5" ht="17.25" customHeight="1" x14ac:dyDescent="0.25"/>
    <row r="19" spans="3:5" ht="21" customHeight="1" x14ac:dyDescent="0.25">
      <c r="C19" s="22"/>
      <c r="D19" s="23"/>
      <c r="E19" s="24"/>
    </row>
    <row r="20" spans="3:5" ht="19.5" customHeight="1" x14ac:dyDescent="0.25"/>
  </sheetData>
  <mergeCells count="3">
    <mergeCell ref="B3:F3"/>
    <mergeCell ref="D15:H15"/>
    <mergeCell ref="D16:H16"/>
  </mergeCells>
  <phoneticPr fontId="6"/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1119c2e5-8fb9-4d5f-baf1-202c530f2c34" xsi:nil="true"/>
    <AssetExpire xmlns="1119c2e5-8fb9-4d5f-baf1-202c530f2c34">2029-01-01T08:00:00+00:00</AssetExpire>
    <CampaignTagsTaxHTField0 xmlns="1119c2e5-8fb9-4d5f-baf1-202c530f2c34">
      <Terms xmlns="http://schemas.microsoft.com/office/infopath/2007/PartnerControls"/>
    </CampaignTagsTaxHTField0>
    <IntlLangReviewDate xmlns="1119c2e5-8fb9-4d5f-baf1-202c530f2c34" xsi:nil="true"/>
    <TPFriendlyName xmlns="1119c2e5-8fb9-4d5f-baf1-202c530f2c34" xsi:nil="true"/>
    <IntlLangReview xmlns="1119c2e5-8fb9-4d5f-baf1-202c530f2c34">false</IntlLangReview>
    <LocLastLocAttemptVersionLookup xmlns="1119c2e5-8fb9-4d5f-baf1-202c530f2c34">856622</LocLastLocAttemptVersionLookup>
    <PolicheckWords xmlns="1119c2e5-8fb9-4d5f-baf1-202c530f2c34" xsi:nil="true"/>
    <SubmitterId xmlns="1119c2e5-8fb9-4d5f-baf1-202c530f2c34" xsi:nil="true"/>
    <AcquiredFrom xmlns="1119c2e5-8fb9-4d5f-baf1-202c530f2c34">Internal MS</AcquiredFrom>
    <EditorialStatus xmlns="1119c2e5-8fb9-4d5f-baf1-202c530f2c34">Complete</EditorialStatus>
    <Markets xmlns="1119c2e5-8fb9-4d5f-baf1-202c530f2c34"/>
    <OriginAsset xmlns="1119c2e5-8fb9-4d5f-baf1-202c530f2c34" xsi:nil="true"/>
    <AssetStart xmlns="1119c2e5-8fb9-4d5f-baf1-202c530f2c34">2012-09-19T11:18:00+00:00</AssetStart>
    <FriendlyTitle xmlns="1119c2e5-8fb9-4d5f-baf1-202c530f2c34" xsi:nil="true"/>
    <MarketSpecific xmlns="1119c2e5-8fb9-4d5f-baf1-202c530f2c34">false</MarketSpecific>
    <TPNamespace xmlns="1119c2e5-8fb9-4d5f-baf1-202c530f2c34" xsi:nil="true"/>
    <PublishStatusLookup xmlns="1119c2e5-8fb9-4d5f-baf1-202c530f2c34">
      <Value>624701</Value>
    </PublishStatusLookup>
    <APAuthor xmlns="1119c2e5-8fb9-4d5f-baf1-202c530f2c34">
      <UserInfo>
        <DisplayName>REDMOND\v-anij</DisplayName>
        <AccountId>2469</AccountId>
        <AccountType/>
      </UserInfo>
    </APAuthor>
    <TPCommandLine xmlns="1119c2e5-8fb9-4d5f-baf1-202c530f2c34" xsi:nil="true"/>
    <IntlLangReviewer xmlns="1119c2e5-8fb9-4d5f-baf1-202c530f2c34" xsi:nil="true"/>
    <OpenTemplate xmlns="1119c2e5-8fb9-4d5f-baf1-202c530f2c34">true</OpenTemplate>
    <CSXSubmissionDate xmlns="1119c2e5-8fb9-4d5f-baf1-202c530f2c34" xsi:nil="true"/>
    <TaxCatchAll xmlns="1119c2e5-8fb9-4d5f-baf1-202c530f2c34"/>
    <Manager xmlns="1119c2e5-8fb9-4d5f-baf1-202c530f2c34" xsi:nil="true"/>
    <NumericId xmlns="1119c2e5-8fb9-4d5f-baf1-202c530f2c34" xsi:nil="true"/>
    <ParentAssetId xmlns="1119c2e5-8fb9-4d5f-baf1-202c530f2c34" xsi:nil="true"/>
    <OriginalSourceMarket xmlns="1119c2e5-8fb9-4d5f-baf1-202c530f2c34">english</OriginalSourceMarket>
    <ApprovalStatus xmlns="1119c2e5-8fb9-4d5f-baf1-202c530f2c34">InProgress</ApprovalStatus>
    <TPComponent xmlns="1119c2e5-8fb9-4d5f-baf1-202c530f2c34" xsi:nil="true"/>
    <EditorialTags xmlns="1119c2e5-8fb9-4d5f-baf1-202c530f2c34" xsi:nil="true"/>
    <TPExecutable xmlns="1119c2e5-8fb9-4d5f-baf1-202c530f2c34" xsi:nil="true"/>
    <TPLaunchHelpLink xmlns="1119c2e5-8fb9-4d5f-baf1-202c530f2c34" xsi:nil="true"/>
    <LocComments xmlns="1119c2e5-8fb9-4d5f-baf1-202c530f2c34" xsi:nil="true"/>
    <LocRecommendedHandoff xmlns="1119c2e5-8fb9-4d5f-baf1-202c530f2c34" xsi:nil="true"/>
    <SourceTitle xmlns="1119c2e5-8fb9-4d5f-baf1-202c530f2c34" xsi:nil="true"/>
    <CSXUpdate xmlns="1119c2e5-8fb9-4d5f-baf1-202c530f2c34">false</CSXUpdate>
    <IntlLocPriority xmlns="1119c2e5-8fb9-4d5f-baf1-202c530f2c34" xsi:nil="true"/>
    <UAProjectedTotalWords xmlns="1119c2e5-8fb9-4d5f-baf1-202c530f2c34" xsi:nil="true"/>
    <AssetType xmlns="1119c2e5-8fb9-4d5f-baf1-202c530f2c34">TP</AssetType>
    <MachineTranslated xmlns="1119c2e5-8fb9-4d5f-baf1-202c530f2c34">false</MachineTranslated>
    <OutputCachingOn xmlns="1119c2e5-8fb9-4d5f-baf1-202c530f2c34">false</OutputCachingOn>
    <TemplateStatus xmlns="1119c2e5-8fb9-4d5f-baf1-202c530f2c34">Complete</TemplateStatus>
    <IsSearchable xmlns="1119c2e5-8fb9-4d5f-baf1-202c530f2c34">true</IsSearchable>
    <ContentItem xmlns="1119c2e5-8fb9-4d5f-baf1-202c530f2c34" xsi:nil="true"/>
    <HandoffToMSDN xmlns="1119c2e5-8fb9-4d5f-baf1-202c530f2c34" xsi:nil="true"/>
    <ShowIn xmlns="1119c2e5-8fb9-4d5f-baf1-202c530f2c34">Show everywhere</ShowIn>
    <ThumbnailAssetId xmlns="1119c2e5-8fb9-4d5f-baf1-202c530f2c34" xsi:nil="true"/>
    <UALocComments xmlns="1119c2e5-8fb9-4d5f-baf1-202c530f2c34" xsi:nil="true"/>
    <UALocRecommendation xmlns="1119c2e5-8fb9-4d5f-baf1-202c530f2c34">Localize</UALocRecommendation>
    <LastModifiedDateTime xmlns="1119c2e5-8fb9-4d5f-baf1-202c530f2c34" xsi:nil="true"/>
    <LegacyData xmlns="1119c2e5-8fb9-4d5f-baf1-202c530f2c34" xsi:nil="true"/>
    <LocManualTestRequired xmlns="1119c2e5-8fb9-4d5f-baf1-202c530f2c34">false</LocManualTestRequired>
    <LocMarketGroupTiers2 xmlns="1119c2e5-8fb9-4d5f-baf1-202c530f2c34" xsi:nil="true"/>
    <ClipArtFilename xmlns="1119c2e5-8fb9-4d5f-baf1-202c530f2c34" xsi:nil="true"/>
    <TPApplication xmlns="1119c2e5-8fb9-4d5f-baf1-202c530f2c34" xsi:nil="true"/>
    <CSXHash xmlns="1119c2e5-8fb9-4d5f-baf1-202c530f2c34" xsi:nil="true"/>
    <DirectSourceMarket xmlns="1119c2e5-8fb9-4d5f-baf1-202c530f2c34">english</DirectSourceMarket>
    <PrimaryImageGen xmlns="1119c2e5-8fb9-4d5f-baf1-202c530f2c34">false</PrimaryImageGen>
    <PlannedPubDate xmlns="1119c2e5-8fb9-4d5f-baf1-202c530f2c34" xsi:nil="true"/>
    <CSXSubmissionMarket xmlns="1119c2e5-8fb9-4d5f-baf1-202c530f2c34" xsi:nil="true"/>
    <Downloads xmlns="1119c2e5-8fb9-4d5f-baf1-202c530f2c34">0</Downloads>
    <ArtSampleDocs xmlns="1119c2e5-8fb9-4d5f-baf1-202c530f2c34" xsi:nil="true"/>
    <TrustLevel xmlns="1119c2e5-8fb9-4d5f-baf1-202c530f2c34">1 Microsoft Managed Content</TrustLevel>
    <BlockPublish xmlns="1119c2e5-8fb9-4d5f-baf1-202c530f2c34">false</BlockPublish>
    <TPLaunchHelpLinkType xmlns="1119c2e5-8fb9-4d5f-baf1-202c530f2c34">Template</TPLaunchHelpLinkType>
    <LocalizationTagsTaxHTField0 xmlns="1119c2e5-8fb9-4d5f-baf1-202c530f2c34">
      <Terms xmlns="http://schemas.microsoft.com/office/infopath/2007/PartnerControls"/>
    </LocalizationTagsTaxHTField0>
    <BusinessGroup xmlns="1119c2e5-8fb9-4d5f-baf1-202c530f2c34" xsi:nil="true"/>
    <Providers xmlns="1119c2e5-8fb9-4d5f-baf1-202c530f2c34" xsi:nil="true"/>
    <TemplateTemplateType xmlns="1119c2e5-8fb9-4d5f-baf1-202c530f2c34">Excel Spreadsheet Template</TemplateTemplateType>
    <TimesCloned xmlns="1119c2e5-8fb9-4d5f-baf1-202c530f2c34" xsi:nil="true"/>
    <TPAppVersion xmlns="1119c2e5-8fb9-4d5f-baf1-202c530f2c34" xsi:nil="true"/>
    <VoteCount xmlns="1119c2e5-8fb9-4d5f-baf1-202c530f2c34" xsi:nil="true"/>
    <AverageRating xmlns="1119c2e5-8fb9-4d5f-baf1-202c530f2c34" xsi:nil="true"/>
    <FeatureTagsTaxHTField0 xmlns="1119c2e5-8fb9-4d5f-baf1-202c530f2c34">
      <Terms xmlns="http://schemas.microsoft.com/office/infopath/2007/PartnerControls"/>
    </FeatureTagsTaxHTField0>
    <Provider xmlns="1119c2e5-8fb9-4d5f-baf1-202c530f2c34" xsi:nil="true"/>
    <UACurrentWords xmlns="1119c2e5-8fb9-4d5f-baf1-202c530f2c34" xsi:nil="true"/>
    <AssetId xmlns="1119c2e5-8fb9-4d5f-baf1-202c530f2c34">TP103458065</AssetId>
    <TPClientViewer xmlns="1119c2e5-8fb9-4d5f-baf1-202c530f2c34" xsi:nil="true"/>
    <DSATActionTaken xmlns="1119c2e5-8fb9-4d5f-baf1-202c530f2c34" xsi:nil="true"/>
    <APEditor xmlns="1119c2e5-8fb9-4d5f-baf1-202c530f2c34">
      <UserInfo>
        <DisplayName/>
        <AccountId xsi:nil="true"/>
        <AccountType/>
      </UserInfo>
    </APEditor>
    <TPInstallLocation xmlns="1119c2e5-8fb9-4d5f-baf1-202c530f2c34" xsi:nil="true"/>
    <OOCacheId xmlns="1119c2e5-8fb9-4d5f-baf1-202c530f2c34" xsi:nil="true"/>
    <IsDeleted xmlns="1119c2e5-8fb9-4d5f-baf1-202c530f2c34">false</IsDeleted>
    <PublishTargets xmlns="1119c2e5-8fb9-4d5f-baf1-202c530f2c34">OfficeOnlineVNext</PublishTargets>
    <ApprovalLog xmlns="1119c2e5-8fb9-4d5f-baf1-202c530f2c34" xsi:nil="true"/>
    <BugNumber xmlns="1119c2e5-8fb9-4d5f-baf1-202c530f2c34" xsi:nil="true"/>
    <CrawlForDependencies xmlns="1119c2e5-8fb9-4d5f-baf1-202c530f2c34">false</CrawlForDependencies>
    <InternalTagsTaxHTField0 xmlns="1119c2e5-8fb9-4d5f-baf1-202c530f2c34">
      <Terms xmlns="http://schemas.microsoft.com/office/infopath/2007/PartnerControls"/>
    </InternalTagsTaxHTField0>
    <LastHandOff xmlns="1119c2e5-8fb9-4d5f-baf1-202c530f2c34" xsi:nil="true"/>
    <Milestone xmlns="1119c2e5-8fb9-4d5f-baf1-202c530f2c34" xsi:nil="true"/>
    <OriginalRelease xmlns="1119c2e5-8fb9-4d5f-baf1-202c530f2c34">15</OriginalRelease>
    <RecommendationsModifier xmlns="1119c2e5-8fb9-4d5f-baf1-202c530f2c34" xsi:nil="true"/>
    <ScenarioTagsTaxHTField0 xmlns="1119c2e5-8fb9-4d5f-baf1-202c530f2c34">
      <Terms xmlns="http://schemas.microsoft.com/office/infopath/2007/PartnerControls"/>
    </ScenarioTagsTaxHTField0>
    <UANotes xmlns="1119c2e5-8fb9-4d5f-baf1-202c530f2c3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6E1CA76AAD4564AAF106FC3CFA868360400186944AA932D8046A3B88E9B37BEBDF5" ma:contentTypeVersion="57" ma:contentTypeDescription="Create a new document." ma:contentTypeScope="" ma:versionID="99516f8994b63f46a279aa564b61ee37">
  <xsd:schema xmlns:xsd="http://www.w3.org/2001/XMLSchema" xmlns:xs="http://www.w3.org/2001/XMLSchema" xmlns:p="http://schemas.microsoft.com/office/2006/metadata/properties" xmlns:ns2="1119c2e5-8fb9-4d5f-baf1-202c530f2c34" targetNamespace="http://schemas.microsoft.com/office/2006/metadata/properties" ma:root="true" ma:fieldsID="4ccc0999b57010467b6aff3ba0e15941" ns2:_="">
    <xsd:import namespace="1119c2e5-8fb9-4d5f-baf1-202c530f2c3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19c2e5-8fb9-4d5f-baf1-202c530f2c34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04032b9e-8ee6-4e89-b9db-4ffff205d02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388FC2BA-F530-4FF7-911A-621CAE6AFBD3}" ma:internalName="CSXSubmissionMarket" ma:readOnly="false" ma:showField="MarketName" ma:web="1119c2e5-8fb9-4d5f-baf1-202c530f2c34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5dcf7547-996b-4a0e-b7d1-0f761d14131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D83B164-8C00-474C-8363-38E0B8FF22E3}" ma:internalName="InProjectListLookup" ma:readOnly="true" ma:showField="InProjectLis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e5aec8e1-0842-4156-acaa-2defcf90540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D83B164-8C00-474C-8363-38E0B8FF22E3}" ma:internalName="LastCompleteVersionLookup" ma:readOnly="true" ma:showField="LastComplete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D83B164-8C00-474C-8363-38E0B8FF22E3}" ma:internalName="LastPreviewErrorLookup" ma:readOnly="true" ma:showField="LastPreview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D83B164-8C00-474C-8363-38E0B8FF22E3}" ma:internalName="LastPreviewResultLookup" ma:readOnly="true" ma:showField="LastPreview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D83B164-8C00-474C-8363-38E0B8FF22E3}" ma:internalName="LastPreviewAttemptDateLookup" ma:readOnly="true" ma:showField="LastPreview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D83B164-8C00-474C-8363-38E0B8FF22E3}" ma:internalName="LastPreviewedByLookup" ma:readOnly="true" ma:showField="LastPreview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D83B164-8C00-474C-8363-38E0B8FF22E3}" ma:internalName="LastPreviewTimeLookup" ma:readOnly="true" ma:showField="LastPreview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D83B164-8C00-474C-8363-38E0B8FF22E3}" ma:internalName="LastPreviewVersionLookup" ma:readOnly="true" ma:showField="LastPreview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D83B164-8C00-474C-8363-38E0B8FF22E3}" ma:internalName="LastPublishErrorLookup" ma:readOnly="true" ma:showField="LastPublish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D83B164-8C00-474C-8363-38E0B8FF22E3}" ma:internalName="LastPublishResultLookup" ma:readOnly="true" ma:showField="LastPublish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D83B164-8C00-474C-8363-38E0B8FF22E3}" ma:internalName="LastPublishAttemptDateLookup" ma:readOnly="true" ma:showField="LastPublish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D83B164-8C00-474C-8363-38E0B8FF22E3}" ma:internalName="LastPublishedByLookup" ma:readOnly="true" ma:showField="LastPublish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D83B164-8C00-474C-8363-38E0B8FF22E3}" ma:internalName="LastPublishTimeLookup" ma:readOnly="true" ma:showField="LastPublish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D83B164-8C00-474C-8363-38E0B8FF22E3}" ma:internalName="LastPublishVersionLookup" ma:readOnly="true" ma:showField="LastPublish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C39992D-5589-4A4E-8B38-02E0637E5C25}" ma:internalName="LocLastLocAttemptVersionLookup" ma:readOnly="false" ma:showField="LastLocAttemptVersion" ma:web="1119c2e5-8fb9-4d5f-baf1-202c530f2c34">
      <xsd:simpleType>
        <xsd:restriction base="dms:Lookup"/>
      </xsd:simpleType>
    </xsd:element>
    <xsd:element name="LocLastLocAttemptVersionTypeLookup" ma:index="72" nillable="true" ma:displayName="Loc Last Loc Attempt Version Type" ma:default="" ma:list="{BC39992D-5589-4A4E-8B38-02E0637E5C25}" ma:internalName="LocLastLocAttemptVersionTypeLookup" ma:readOnly="true" ma:showField="LastLocAttemptVersionType" ma:web="1119c2e5-8fb9-4d5f-baf1-202c530f2c34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C39992D-5589-4A4E-8B38-02E0637E5C25}" ma:internalName="LocNewPublishedVersionLookup" ma:readOnly="true" ma:showField="NewPublishedVersion" ma:web="1119c2e5-8fb9-4d5f-baf1-202c530f2c34">
      <xsd:simpleType>
        <xsd:restriction base="dms:Lookup"/>
      </xsd:simpleType>
    </xsd:element>
    <xsd:element name="LocOverallHandbackStatusLookup" ma:index="76" nillable="true" ma:displayName="Loc Overall Handback Status" ma:default="" ma:list="{BC39992D-5589-4A4E-8B38-02E0637E5C25}" ma:internalName="LocOverallHandbackStatusLookup" ma:readOnly="true" ma:showField="OverallHandbackStatus" ma:web="1119c2e5-8fb9-4d5f-baf1-202c530f2c34">
      <xsd:simpleType>
        <xsd:restriction base="dms:Lookup"/>
      </xsd:simpleType>
    </xsd:element>
    <xsd:element name="LocOverallLocStatusLookup" ma:index="77" nillable="true" ma:displayName="Loc Overall Localize Status" ma:default="" ma:list="{BC39992D-5589-4A4E-8B38-02E0637E5C25}" ma:internalName="LocOverallLocStatusLookup" ma:readOnly="true" ma:showField="OverallLocStatus" ma:web="1119c2e5-8fb9-4d5f-baf1-202c530f2c34">
      <xsd:simpleType>
        <xsd:restriction base="dms:Lookup"/>
      </xsd:simpleType>
    </xsd:element>
    <xsd:element name="LocOverallPreviewStatusLookup" ma:index="78" nillable="true" ma:displayName="Loc Overall Preview Status" ma:default="" ma:list="{BC39992D-5589-4A4E-8B38-02E0637E5C25}" ma:internalName="LocOverallPreviewStatusLookup" ma:readOnly="true" ma:showField="OverallPreviewStatus" ma:web="1119c2e5-8fb9-4d5f-baf1-202c530f2c34">
      <xsd:simpleType>
        <xsd:restriction base="dms:Lookup"/>
      </xsd:simpleType>
    </xsd:element>
    <xsd:element name="LocOverallPublishStatusLookup" ma:index="79" nillable="true" ma:displayName="Loc Overall Publish Status" ma:default="" ma:list="{BC39992D-5589-4A4E-8B38-02E0637E5C25}" ma:internalName="LocOverallPublishStatusLookup" ma:readOnly="true" ma:showField="OverallPublishStatus" ma:web="1119c2e5-8fb9-4d5f-baf1-202c530f2c34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C39992D-5589-4A4E-8B38-02E0637E5C25}" ma:internalName="LocProcessedForHandoffsLookup" ma:readOnly="true" ma:showField="ProcessedForHandoffs" ma:web="1119c2e5-8fb9-4d5f-baf1-202c530f2c34">
      <xsd:simpleType>
        <xsd:restriction base="dms:Lookup"/>
      </xsd:simpleType>
    </xsd:element>
    <xsd:element name="LocProcessedForMarketsLookup" ma:index="82" nillable="true" ma:displayName="Loc Processed For Markets" ma:default="" ma:list="{BC39992D-5589-4A4E-8B38-02E0637E5C25}" ma:internalName="LocProcessedForMarketsLookup" ma:readOnly="true" ma:showField="ProcessedForMarkets" ma:web="1119c2e5-8fb9-4d5f-baf1-202c530f2c34">
      <xsd:simpleType>
        <xsd:restriction base="dms:Lookup"/>
      </xsd:simpleType>
    </xsd:element>
    <xsd:element name="LocPublishedDependentAssetsLookup" ma:index="83" nillable="true" ma:displayName="Loc Published Dependent Assets" ma:default="" ma:list="{BC39992D-5589-4A4E-8B38-02E0637E5C25}" ma:internalName="LocPublishedDependentAssetsLookup" ma:readOnly="true" ma:showField="PublishedDependentAssets" ma:web="1119c2e5-8fb9-4d5f-baf1-202c530f2c34">
      <xsd:simpleType>
        <xsd:restriction base="dms:Lookup"/>
      </xsd:simpleType>
    </xsd:element>
    <xsd:element name="LocPublishedLinkedAssetsLookup" ma:index="84" nillable="true" ma:displayName="Loc Published Linked Assets" ma:default="" ma:list="{BC39992D-5589-4A4E-8B38-02E0637E5C25}" ma:internalName="LocPublishedLinkedAssetsLookup" ma:readOnly="true" ma:showField="PublishedLinkedAssets" ma:web="1119c2e5-8fb9-4d5f-baf1-202c530f2c34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28ca5b26-415b-4822-b35b-d9a845b1b83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388FC2BA-F530-4FF7-911A-621CAE6AFBD3}" ma:internalName="Markets" ma:readOnly="false" ma:showField="MarketNa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D83B164-8C00-474C-8363-38E0B8FF22E3}" ma:internalName="NumOfRatingsLookup" ma:readOnly="true" ma:showField="NumOfRating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D83B164-8C00-474C-8363-38E0B8FF22E3}" ma:internalName="PublishStatusLookup" ma:readOnly="false" ma:showField="PublishStatu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1c8e7b99-44ca-46c8-84b8-12cd8d7cf8ee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c59171da-55f1-4c8b-8421-0d1d3f99d741}" ma:internalName="TaxCatchAll" ma:showField="CatchAllData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c59171da-55f1-4c8b-8421-0d1d3f99d741}" ma:internalName="TaxCatchAllLabel" ma:readOnly="true" ma:showField="CatchAllDataLabel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/>
</file>

<file path=customXml/itemProps2.xml><?xml version="1.0" encoding="utf-8"?>
<ds:datastoreItem xmlns:ds="http://schemas.openxmlformats.org/officeDocument/2006/customXml" ds:itemID="{B0BE4E2F-F9E2-47EA-9749-00C2632BC6CB}"/>
</file>

<file path=customXml/itemProps3.xml><?xml version="1.0" encoding="utf-8"?>
<ds:datastoreItem xmlns:ds="http://schemas.openxmlformats.org/officeDocument/2006/customXml" ds:itemID="{3F78C42A-F387-4E94-AB5B-AB24750A63E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13</vt:i4>
      </vt:variant>
    </vt:vector>
  </HeadingPairs>
  <TitlesOfParts>
    <vt:vector size="25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カレンダーの年</vt:lpstr>
      <vt:lpstr>'1 月'!印刷範囲</vt:lpstr>
      <vt:lpstr>'10 月'!印刷範囲</vt:lpstr>
      <vt:lpstr>'11 月'!印刷範囲</vt:lpstr>
      <vt:lpstr>'12 月'!印刷範囲</vt:lpstr>
      <vt:lpstr>'2 月'!印刷範囲</vt:lpstr>
      <vt:lpstr>'3 月'!印刷範囲</vt:lpstr>
      <vt:lpstr>'4 月'!印刷範囲</vt:lpstr>
      <vt:lpstr>'5 月'!印刷範囲</vt:lpstr>
      <vt:lpstr>'6 月'!印刷範囲</vt:lpstr>
      <vt:lpstr>'7 月'!印刷範囲</vt:lpstr>
      <vt:lpstr>'8 月'!印刷範囲</vt:lpstr>
      <vt:lpstr>'9 月'!印刷範囲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Preedaporn Stapholdecha</cp:lastModifiedBy>
  <dcterms:created xsi:type="dcterms:W3CDTF">2012-09-17T22:36:33Z</dcterms:created>
  <dcterms:modified xsi:type="dcterms:W3CDTF">2012-12-17T11:04:01Z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0x010100F6E1CA76AAD4564AAF106FC3CFA868360400186944AA932D8046A3B88E9B37BEBDF5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