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446EB920-1DC4-4F31-8A68-223EE828EFAB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Budget mensile personale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<sst xmlns="http://schemas.openxmlformats.org/spreadsheetml/2006/main" count="144" uniqueCount="81">
  <si>
    <t>Budget mensile personale</t>
  </si>
  <si>
    <t>ENTRATE MENSILI PREVISTE</t>
  </si>
  <si>
    <t>ENTRATE MENSILI EFFETTIVE</t>
  </si>
  <si>
    <t>ALLOGGIO</t>
  </si>
  <si>
    <t>Mutuo o affitto</t>
  </si>
  <si>
    <t>Telefono</t>
  </si>
  <si>
    <t>Elettricità</t>
  </si>
  <si>
    <t>Gas</t>
  </si>
  <si>
    <t>Acqua</t>
  </si>
  <si>
    <t>Pay TV</t>
  </si>
  <si>
    <t>Rimozione rifiuti</t>
  </si>
  <si>
    <t>Manutenzione o riparazioni</t>
  </si>
  <si>
    <t>Forniture</t>
  </si>
  <si>
    <t>Altro</t>
  </si>
  <si>
    <t>Totale</t>
  </si>
  <si>
    <t>TRASPORTI</t>
  </si>
  <si>
    <t>Pagamento veicolo</t>
  </si>
  <si>
    <t>Bus/taxi</t>
  </si>
  <si>
    <t>Assicurazione</t>
  </si>
  <si>
    <t>Licenze</t>
  </si>
  <si>
    <t>Carburante</t>
  </si>
  <si>
    <t>Manutenzione</t>
  </si>
  <si>
    <t>ASSICURAZIONE</t>
  </si>
  <si>
    <t>Casa</t>
  </si>
  <si>
    <t>Salute</t>
  </si>
  <si>
    <t>Vita</t>
  </si>
  <si>
    <t>ALIMENTARI</t>
  </si>
  <si>
    <t>Generi alimentari</t>
  </si>
  <si>
    <t>Cene fuori</t>
  </si>
  <si>
    <t>ANIMALI</t>
  </si>
  <si>
    <t>Alimentari</t>
  </si>
  <si>
    <t>Veterinario</t>
  </si>
  <si>
    <t>Toelettatura</t>
  </si>
  <si>
    <t>Giocattoli</t>
  </si>
  <si>
    <t>CURA DELLA PERSONA</t>
  </si>
  <si>
    <t>Spese mediche</t>
  </si>
  <si>
    <t>Parrucchiere/manicure</t>
  </si>
  <si>
    <t>Abbigliamento</t>
  </si>
  <si>
    <t>Lavanderia</t>
  </si>
  <si>
    <t>Palestra</t>
  </si>
  <si>
    <t>Quote o contributi associativi</t>
  </si>
  <si>
    <t>Entrata 1</t>
  </si>
  <si>
    <t>Entrate extra</t>
  </si>
  <si>
    <t>Totale entrate mensili</t>
  </si>
  <si>
    <t>Costo previsto</t>
  </si>
  <si>
    <t>Costo effettivo</t>
  </si>
  <si>
    <t>Differenza</t>
  </si>
  <si>
    <t xml:space="preserve">SPESE PREVISTE TOTALI </t>
  </si>
  <si>
    <t xml:space="preserve">SPESE EFFETIVE TOTALI </t>
  </si>
  <si>
    <t>Differenza spese totali</t>
  </si>
  <si>
    <t>SALDO PREVISTO</t>
  </si>
  <si>
    <t>SALDO EFFETTIVO</t>
  </si>
  <si>
    <t>DIFFERENZA SALDO (effettivo meno previsto)</t>
  </si>
  <si>
    <t>SVAGO</t>
  </si>
  <si>
    <t>Video/DVD</t>
  </si>
  <si>
    <t>CD</t>
  </si>
  <si>
    <t>Cinema</t>
  </si>
  <si>
    <t>Concerti</t>
  </si>
  <si>
    <t>Eventi sportivi</t>
  </si>
  <si>
    <t>Teatro</t>
  </si>
  <si>
    <t>PRESTITI</t>
  </si>
  <si>
    <t>Personale</t>
  </si>
  <si>
    <t>Studente</t>
  </si>
  <si>
    <t>Carta di credito</t>
  </si>
  <si>
    <t>TASSE</t>
  </si>
  <si>
    <t>Nazionali</t>
  </si>
  <si>
    <t>Regionali</t>
  </si>
  <si>
    <t>Locali</t>
  </si>
  <si>
    <t>RISPARMI O INVESTIMENTI</t>
  </si>
  <si>
    <t>Fondo pensione</t>
  </si>
  <si>
    <t>Conto investimento</t>
  </si>
  <si>
    <t>REGALI E DONAZIONI</t>
  </si>
  <si>
    <t>Beneficenza 1</t>
  </si>
  <si>
    <t>Beneficenza 2</t>
  </si>
  <si>
    <t>Beneficenza 3</t>
  </si>
  <si>
    <t>SPESE LEGALI</t>
  </si>
  <si>
    <t>Avvocato</t>
  </si>
  <si>
    <t>Alimenti</t>
  </si>
  <si>
    <t>Pagamenti da vincoli o sentenze</t>
  </si>
  <si>
    <t>(Entrate previste meno uscite)</t>
  </si>
  <si>
    <t>(Entrate effettive meno uscite)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</si>
</sst>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€&quot;\ #,##0;\-&quot;€&quot;\ #,##0"/>
    <numFmt numFmtId="165" formatCode="&quot;€&quot;\ #,##0"/>
    <numFmt numFmtId="166" formatCode="_-* #,##0\ &quot;€&quot;_-;\-* #,##0\ &quot;€&quot;_-;_-* &quot;-&quot;\ &quot;€&quot;_-;_-@_-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5" fontId="9" fillId="0" borderId="41" xfId="0" applyNumberFormat="1" applyFont="1" applyBorder="1" applyAlignment="1">
      <alignment horizontal="right" vertical="center" indent="1"/>
    </xf>
    <xf numFmtId="165" fontId="9" fillId="0" borderId="0" xfId="0" applyNumberFormat="1" applyFont="1" applyAlignment="1">
      <alignment horizontal="right" vertical="center" indent="1"/>
    </xf>
    <xf numFmtId="165" fontId="9" fillId="0" borderId="30" xfId="0" applyNumberFormat="1" applyFont="1" applyBorder="1" applyAlignment="1">
      <alignment horizontal="right" vertical="center" indent="1"/>
    </xf>
    <xf numFmtId="165" fontId="9" fillId="0" borderId="20" xfId="0" applyNumberFormat="1" applyFont="1" applyBorder="1" applyAlignment="1">
      <alignment horizontal="right" vertical="center" indent="1"/>
    </xf>
    <xf numFmtId="165" fontId="9" fillId="7" borderId="32" xfId="0" applyNumberFormat="1" applyFont="1" applyFill="1" applyBorder="1" applyAlignment="1">
      <alignment horizontal="right" vertical="center" indent="1"/>
    </xf>
    <xf numFmtId="165" fontId="9" fillId="3" borderId="15" xfId="0" applyNumberFormat="1" applyFont="1" applyFill="1" applyBorder="1" applyAlignment="1">
      <alignment horizontal="right" vertical="center" indent="1"/>
    </xf>
    <xf numFmtId="165" fontId="9" fillId="0" borderId="32" xfId="0" applyNumberFormat="1" applyFont="1" applyBorder="1" applyAlignment="1">
      <alignment horizontal="right" vertical="center" indent="1"/>
    </xf>
    <xf numFmtId="165" fontId="9" fillId="0" borderId="36" xfId="0" applyNumberFormat="1" applyFont="1" applyBorder="1" applyAlignment="1">
      <alignment horizontal="right" vertical="center" indent="1"/>
    </xf>
    <xf numFmtId="165" fontId="9" fillId="0" borderId="15" xfId="0" applyNumberFormat="1" applyFont="1" applyBorder="1" applyAlignment="1">
      <alignment horizontal="right" vertical="center" indent="1"/>
    </xf>
    <xf numFmtId="165" fontId="9" fillId="7" borderId="34" xfId="0" applyNumberFormat="1" applyFont="1" applyFill="1" applyBorder="1" applyAlignment="1">
      <alignment horizontal="right" vertical="center" indent="1"/>
    </xf>
    <xf numFmtId="165" fontId="9" fillId="3" borderId="21" xfId="0" applyNumberFormat="1" applyFont="1" applyFill="1" applyBorder="1" applyAlignment="1">
      <alignment horizontal="right" vertical="center" indent="1"/>
    </xf>
    <xf numFmtId="165" fontId="9" fillId="0" borderId="16" xfId="0" applyNumberFormat="1" applyFont="1" applyBorder="1" applyAlignment="1">
      <alignment horizontal="right" vertical="center" indent="1"/>
    </xf>
    <xf numFmtId="165" fontId="9" fillId="7" borderId="33" xfId="0" applyNumberFormat="1" applyFont="1" applyFill="1" applyBorder="1" applyAlignment="1">
      <alignment horizontal="right" vertical="center" indent="1"/>
    </xf>
    <xf numFmtId="165" fontId="9" fillId="3" borderId="20" xfId="0" applyNumberFormat="1" applyFont="1" applyFill="1" applyBorder="1" applyAlignment="1">
      <alignment horizontal="right" vertical="center" indent="1"/>
    </xf>
    <xf numFmtId="165" fontId="9" fillId="3" borderId="18" xfId="0" applyNumberFormat="1" applyFont="1" applyFill="1" applyBorder="1" applyAlignment="1">
      <alignment horizontal="right" vertical="center" indent="1"/>
    </xf>
    <xf numFmtId="165" fontId="9" fillId="0" borderId="21" xfId="0" applyNumberFormat="1" applyFont="1" applyBorder="1" applyAlignment="1">
      <alignment horizontal="right" vertical="center" indent="1"/>
    </xf>
    <xf numFmtId="165" fontId="9" fillId="0" borderId="17" xfId="0" applyNumberFormat="1" applyFont="1" applyBorder="1" applyAlignment="1">
      <alignment horizontal="right" vertical="center" indent="1"/>
    </xf>
    <xf numFmtId="165" fontId="9" fillId="7" borderId="36" xfId="0" applyNumberFormat="1" applyFont="1" applyFill="1" applyBorder="1" applyAlignment="1">
      <alignment horizontal="right" vertical="center" indent="1"/>
    </xf>
    <xf numFmtId="165" fontId="9" fillId="3" borderId="16" xfId="0" applyNumberFormat="1" applyFont="1" applyFill="1" applyBorder="1" applyAlignment="1">
      <alignment horizontal="right" vertical="center" indent="1"/>
    </xf>
    <xf numFmtId="165" fontId="9" fillId="0" borderId="67" xfId="0" applyNumberFormat="1" applyFont="1" applyBorder="1" applyAlignment="1">
      <alignment horizontal="right" vertical="center" indent="1"/>
    </xf>
    <xf numFmtId="165" fontId="9" fillId="7" borderId="66" xfId="0" applyNumberFormat="1" applyFont="1" applyFill="1" applyBorder="1" applyAlignment="1">
      <alignment horizontal="right" vertical="center" indent="1"/>
    </xf>
    <xf numFmtId="165" fontId="9" fillId="7" borderId="35" xfId="0" applyNumberFormat="1" applyFont="1" applyFill="1" applyBorder="1" applyAlignment="1">
      <alignment horizontal="right" vertical="center" indent="1"/>
    </xf>
    <xf numFmtId="165" fontId="7" fillId="4" borderId="21" xfId="0" applyNumberFormat="1" applyFont="1" applyFill="1" applyBorder="1" applyAlignment="1">
      <alignment horizontal="right" vertical="center" indent="1"/>
    </xf>
    <xf numFmtId="165" fontId="9" fillId="4" borderId="21" xfId="0" applyNumberFormat="1" applyFont="1" applyFill="1" applyBorder="1" applyAlignment="1">
      <alignment horizontal="right" vertical="center" indent="1"/>
    </xf>
    <xf numFmtId="165" fontId="9" fillId="4" borderId="71" xfId="0" applyNumberFormat="1" applyFont="1" applyFill="1" applyBorder="1" applyAlignment="1">
      <alignment horizontal="right" vertical="center" indent="1"/>
    </xf>
    <xf numFmtId="165" fontId="10" fillId="5" borderId="45" xfId="0" applyNumberFormat="1" applyFont="1" applyFill="1" applyBorder="1" applyAlignment="1">
      <alignment horizontal="right" vertical="center" indent="1"/>
    </xf>
    <xf numFmtId="165" fontId="10" fillId="5" borderId="38" xfId="0" applyNumberFormat="1" applyFont="1" applyFill="1" applyBorder="1" applyAlignment="1">
      <alignment horizontal="right" vertical="center" indent="1"/>
    </xf>
    <xf numFmtId="165" fontId="10" fillId="5" borderId="44" xfId="0" applyNumberFormat="1" applyFont="1" applyFill="1" applyBorder="1" applyAlignment="1">
      <alignment horizontal="right" vertical="center" indent="1"/>
    </xf>
    <xf numFmtId="165" fontId="9" fillId="0" borderId="39" xfId="0" applyNumberFormat="1" applyFont="1" applyBorder="1" applyAlignment="1">
      <alignment horizontal="right" vertical="center" indent="1"/>
    </xf>
    <xf numFmtId="165" fontId="9" fillId="0" borderId="37" xfId="0" applyNumberFormat="1" applyFont="1" applyBorder="1" applyAlignment="1">
      <alignment horizontal="right" vertical="center" indent="1"/>
    </xf>
    <xf numFmtId="165" fontId="9" fillId="0" borderId="33" xfId="0" applyNumberFormat="1" applyFont="1" applyBorder="1" applyAlignment="1">
      <alignment horizontal="right" vertical="center" indent="1"/>
    </xf>
    <xf numFmtId="165" fontId="9" fillId="7" borderId="40" xfId="0" applyNumberFormat="1" applyFont="1" applyFill="1" applyBorder="1" applyAlignment="1">
      <alignment horizontal="right" vertical="center" indent="1"/>
    </xf>
    <xf numFmtId="165" fontId="10" fillId="5" borderId="42" xfId="0" applyNumberFormat="1" applyFont="1" applyFill="1" applyBorder="1" applyAlignment="1">
      <alignment horizontal="right" vertical="center" indent="1"/>
    </xf>
    <xf numFmtId="165" fontId="10" fillId="5" borderId="46" xfId="0" applyNumberFormat="1" applyFont="1" applyFill="1" applyBorder="1" applyAlignment="1">
      <alignment horizontal="right" vertical="center" indent="1"/>
    </xf>
    <xf numFmtId="165" fontId="9" fillId="0" borderId="22" xfId="0" applyNumberFormat="1" applyFont="1" applyBorder="1" applyAlignment="1">
      <alignment horizontal="right" vertical="center" indent="1"/>
    </xf>
    <xf numFmtId="165" fontId="9" fillId="3" borderId="22" xfId="0" applyNumberFormat="1" applyFont="1" applyFill="1" applyBorder="1" applyAlignment="1">
      <alignment horizontal="right" vertical="center" indent="1"/>
    </xf>
    <xf numFmtId="165" fontId="9" fillId="0" borderId="43" xfId="0" applyNumberFormat="1" applyFont="1" applyBorder="1" applyAlignment="1">
      <alignment horizontal="right" vertical="center" indent="1"/>
    </xf>
    <xf numFmtId="165" fontId="9" fillId="7" borderId="67" xfId="0" applyNumberFormat="1" applyFont="1" applyFill="1" applyBorder="1" applyAlignment="1">
      <alignment horizontal="right" vertical="center" indent="1"/>
    </xf>
    <xf numFmtId="165" fontId="9" fillId="0" borderId="34" xfId="0" applyNumberFormat="1" applyFont="1" applyBorder="1" applyAlignment="1">
      <alignment horizontal="right" vertical="center" indent="1"/>
    </xf>
    <xf numFmtId="165" fontId="9" fillId="7" borderId="43" xfId="0" applyNumberFormat="1" applyFont="1" applyFill="1" applyBorder="1" applyAlignment="1">
      <alignment horizontal="right" vertical="center" indent="1"/>
    </xf>
    <xf numFmtId="165" fontId="10" fillId="5" borderId="41" xfId="0" applyNumberFormat="1" applyFont="1" applyFill="1" applyBorder="1" applyAlignment="1">
      <alignment horizontal="right" vertical="center" indent="1"/>
    </xf>
    <xf numFmtId="165" fontId="10" fillId="5" borderId="29" xfId="0" applyNumberFormat="1" applyFont="1" applyFill="1" applyBorder="1" applyAlignment="1">
      <alignment horizontal="right" vertical="center" indent="1"/>
    </xf>
    <xf numFmtId="165" fontId="10" fillId="5" borderId="4" xfId="0" applyNumberFormat="1" applyFont="1" applyFill="1" applyBorder="1" applyAlignment="1">
      <alignment horizontal="right" vertical="center" indent="1"/>
    </xf>
    <xf numFmtId="165" fontId="9" fillId="0" borderId="68" xfId="0" applyNumberFormat="1" applyFont="1" applyBorder="1" applyAlignment="1">
      <alignment horizontal="right" vertical="center" indent="1"/>
    </xf>
    <xf numFmtId="165" fontId="9" fillId="0" borderId="49" xfId="0" applyNumberFormat="1" applyFont="1" applyBorder="1" applyAlignment="1">
      <alignment horizontal="right" vertical="center" indent="1"/>
    </xf>
    <xf numFmtId="165" fontId="9" fillId="7" borderId="69" xfId="0" applyNumberFormat="1" applyFont="1" applyFill="1" applyBorder="1" applyAlignment="1">
      <alignment horizontal="right" vertical="center" indent="1"/>
    </xf>
    <xf numFmtId="165" fontId="9" fillId="7" borderId="31" xfId="0" applyNumberFormat="1" applyFont="1" applyFill="1" applyBorder="1" applyAlignment="1">
      <alignment horizontal="right" vertical="center" indent="1"/>
    </xf>
    <xf numFmtId="165" fontId="9" fillId="0" borderId="40" xfId="0" applyNumberFormat="1" applyFont="1" applyBorder="1" applyAlignment="1">
      <alignment horizontal="right" vertical="center" indent="1"/>
    </xf>
    <xf numFmtId="165" fontId="9" fillId="0" borderId="70" xfId="0" applyNumberFormat="1" applyFont="1" applyBorder="1" applyAlignment="1">
      <alignment horizontal="right" vertical="center" indent="1"/>
    </xf>
    <xf numFmtId="165" fontId="9" fillId="0" borderId="35" xfId="0" applyNumberFormat="1" applyFont="1" applyBorder="1" applyAlignment="1">
      <alignment horizontal="right" vertical="center" indent="1"/>
    </xf>
    <xf numFmtId="165" fontId="10" fillId="5" borderId="26" xfId="0" applyNumberFormat="1" applyFont="1" applyFill="1" applyBorder="1" applyAlignment="1">
      <alignment horizontal="right" vertical="center" indent="1"/>
    </xf>
    <xf numFmtId="165" fontId="9" fillId="4" borderId="17" xfId="0" applyNumberFormat="1" applyFont="1" applyFill="1" applyBorder="1" applyAlignment="1">
      <alignment horizontal="right" vertical="center" indent="1"/>
    </xf>
    <xf numFmtId="165" fontId="9" fillId="4" borderId="0" xfId="0" applyNumberFormat="1" applyFont="1" applyFill="1" applyAlignment="1">
      <alignment horizontal="right" vertical="center" indent="1"/>
    </xf>
    <xf numFmtId="165" fontId="9" fillId="7" borderId="28" xfId="0" applyNumberFormat="1" applyFont="1" applyFill="1" applyBorder="1" applyAlignment="1">
      <alignment horizontal="right" vertical="center" indent="1"/>
    </xf>
    <xf numFmtId="165" fontId="9" fillId="7" borderId="52" xfId="0" applyNumberFormat="1" applyFont="1" applyFill="1" applyBorder="1" applyAlignment="1">
      <alignment horizontal="right" vertical="center" indent="1"/>
    </xf>
    <xf numFmtId="165" fontId="10" fillId="5" borderId="5" xfId="0" applyNumberFormat="1" applyFont="1" applyFill="1" applyBorder="1" applyAlignment="1">
      <alignment horizontal="right" vertical="center" indent="1"/>
    </xf>
    <xf numFmtId="165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0">
    <dxf>
      <numFmt numFmtId="165" formatCode="&quot;€&quot;\ 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5" formatCode="&quot;€&quot;\ 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numFmt numFmtId="165" formatCode="&quot;€&quot;\ 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&quot;€&quot;\ 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</dxf>
    <dxf>
      <numFmt numFmtId="165" formatCode="&quot;€&quot;\ #,##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59"/>
      <tableStyleElement type="totalRow" dxfId="158"/>
      <tableStyleElement type="firstColumn" dxfId="157"/>
    </tableStyle>
    <tableStyle name="Trasporti" pivot="0" count="3" xr9:uid="{00000000-0011-0000-FFFF-FFFF01000000}">
      <tableStyleElement type="headerRow" dxfId="156"/>
      <tableStyleElement type="totalRow" dxfId="155"/>
      <tableStyleElement type="firstColumn" dxfId="154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loggio" displayName="Alloggio" ref="B10:E21" totalsRowCount="1" headerRowDxfId="153" dataDxfId="151" totalsRowDxfId="149" headerRowBorderDxfId="152" tableBorderDxfId="150" totalsRowBorderDxfId="148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LLOGGIO" totalsRowLabel="Totale" dataDxfId="147" totalsRowDxfId="146"/>
    <tableColumn id="2" xr3:uid="{00000000-0010-0000-0000-000002000000}" name="Costo previsto" totalsRowFunction="sum" dataDxfId="145" totalsRowDxfId="144"/>
    <tableColumn id="3" xr3:uid="{00000000-0010-0000-0000-000003000000}" name="Costo effettivo" totalsRowFunction="sum" dataDxfId="143" totalsRowDxfId="142"/>
    <tableColumn id="4" xr3:uid="{00000000-0010-0000-0000-000004000000}" name="Differenza" totalsRowFunction="sum" dataDxfId="141" totalsRowDxfId="140">
      <calculatedColumnFormula>Alloggio[[#This Row],[Costo previsto]]-Alloggio[[#This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di alloggio previsti ed effettivi in questa tabella. La differenza viene calcolata automaticamente e le icone vengono aggiornat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RisparmiOInvestimenti" displayName="RisparmiOInvestimenti" ref="G38:J42" totalsRowCount="1" headerRowDxfId="36" dataDxfId="34" totalsRowDxfId="32" headerRowBorderDxfId="35" tableBorderDxfId="33" totalsRowBorderDxfId="31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RISPARMI O INVESTIMENTI" totalsRowLabel="Totale" dataDxfId="30" totalsRowDxfId="29"/>
    <tableColumn id="2" xr3:uid="{00000000-0010-0000-0900-000002000000}" name="Costo previsto" totalsRowFunction="sum" dataDxfId="28" totalsRowDxfId="27"/>
    <tableColumn id="3" xr3:uid="{00000000-0010-0000-0900-000003000000}" name="Costo effettivo" totalsRowFunction="sum" dataDxfId="26" totalsRowDxfId="25"/>
    <tableColumn id="4" xr3:uid="{00000000-0010-0000-0900-000004000000}" name="Differenza" totalsRowFunction="sum" dataDxfId="24" totalsRowDxfId="23">
      <calculatedColumnFormula>RisparmiOInvestimenti[[#This Row],[Costo previsto]]-RisparmiOInvestimenti[[#This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di risparmi previsti ed effettivi in questa tabella. La differenza viene calcolata automaticamente e le icone vengono aggiorna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CuraDellaPersona" displayName="CuraDellaPersona" ref="B54:E62" totalsRowCount="1" headerRowDxfId="22" dataDxfId="21" totalsRowDxfId="19" tableBorderDxfId="20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URA DELLA PERSONA" totalsRowLabel="Totale" dataDxfId="18" totalsRowDxfId="17"/>
    <tableColumn id="2" xr3:uid="{00000000-0010-0000-0A00-000002000000}" name="Costo previsto" totalsRowFunction="sum" dataDxfId="16" totalsRowDxfId="15"/>
    <tableColumn id="3" xr3:uid="{00000000-0010-0000-0A00-000003000000}" name="Costo effettivo" totalsRowFunction="sum" dataDxfId="14" totalsRowDxfId="13"/>
    <tableColumn id="4" xr3:uid="{00000000-0010-0000-0A00-000004000000}" name="Differenza" totalsRowFunction="sum" dataDxfId="12" totalsRowDxfId="11">
      <calculatedColumnFormula>CuraDellaPersona[[#This Row],[Costo previsto]]-CuraDellaPersona[[#This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di cura della persona previsti ed effettivi in questa tabella. La differenza viene calcolata automaticamente e le icone vengono aggiornat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empoLibero" displayName="TempoLibero" ref="G10:J20" totalsRowCount="1" headerRowDxfId="10" dataDxfId="9" totalsRowDxfId="7" tableBorderDxfId="8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SVAGO" totalsRowLabel="Totale" dataDxfId="6"/>
    <tableColumn id="2" xr3:uid="{00000000-0010-0000-0B00-000002000000}" name="Costo previsto" totalsRowFunction="sum" dataDxfId="5" totalsRowDxfId="4"/>
    <tableColumn id="3" xr3:uid="{00000000-0010-0000-0B00-000003000000}" name="Costo effettivo" totalsRowFunction="sum" dataDxfId="3" totalsRowDxfId="2"/>
    <tableColumn id="4" xr3:uid="{00000000-0010-0000-0B00-000004000000}" name="Differenza" totalsRowFunction="sum" dataDxfId="1" totalsRowDxfId="0">
      <calculatedColumnFormula>TempoLibero[[#This Row],[Costo previsto]]-TempoLibero[[#This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per il tempo libero previsti ed effettivi in questa tabella. La differenza viene calcolata automaticamente e le icone vengono aggiorna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ssicurazione" displayName="Assicurazione" ref="B33:E38" totalsRowCount="1" headerRowDxfId="139" dataDxfId="137" totalsRowDxfId="135" headerRowBorderDxfId="138" tableBorderDxfId="136" totalsRowBorderDxfId="134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SSICURAZIONE" totalsRowLabel="Totale" dataDxfId="133" totalsRowDxfId="132"/>
    <tableColumn id="2" xr3:uid="{00000000-0010-0000-0100-000002000000}" name="Costo previsto" totalsRowFunction="sum" dataDxfId="131" totalsRowDxfId="130"/>
    <tableColumn id="3" xr3:uid="{00000000-0010-0000-0100-000003000000}" name="Costo effettivo" totalsRowFunction="sum" dataDxfId="129" totalsRowDxfId="128"/>
    <tableColumn id="4" xr3:uid="{00000000-0010-0000-0100-000004000000}" name="Differenza" totalsRowFunction="sum" dataDxfId="127" totalsRowDxfId="126">
      <calculatedColumnFormula>Assicurazione[[#This Row],[Costo previsto]]-Assicurazione[[#This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per l'assicurazione previsti ed effettivi in questa tabella. La differenza viene calcolata automaticamente e le icone vengono aggiorna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peseLegali" displayName="SpeseLegali" ref="G50:J55" totalsRowCount="1" headerRowDxfId="125" dataDxfId="123" totalsRowDxfId="121" headerRowBorderDxfId="124" tableBorderDxfId="122" totalsRowBorderDxfId="120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SPESE LEGALI" totalsRowLabel="Totale" totalsRowDxfId="119"/>
    <tableColumn id="2" xr3:uid="{00000000-0010-0000-0200-000002000000}" name="Costo previsto" totalsRowFunction="sum" dataDxfId="118" totalsRowDxfId="117"/>
    <tableColumn id="3" xr3:uid="{00000000-0010-0000-0200-000003000000}" name="Costo effettivo" totalsRowFunction="sum" dataDxfId="116" totalsRowDxfId="115"/>
    <tableColumn id="4" xr3:uid="{00000000-0010-0000-0200-000004000000}" name="Differenza" totalsRowFunction="sum" dataDxfId="114" totalsRowDxfId="113">
      <calculatedColumnFormula>SpeseLegali[[#This Row],[Costo previsto]]-SpeseLegali[[#This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per le spese legali previsti ed effettivi in questa tabella. La differenza viene calcolata automaticamente e le icone vengono aggiorna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Animali" displayName="Animali" ref="B46:E52" totalsRowCount="1" headerRowDxfId="112" dataDxfId="110" totalsRowDxfId="108" headerRowBorderDxfId="111" tableBorderDxfId="109" totalsRowBorderDxfId="107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NIMALI" totalsRowLabel="Totale" dataDxfId="106" totalsRowDxfId="105"/>
    <tableColumn id="2" xr3:uid="{00000000-0010-0000-0300-000002000000}" name="Costo previsto" totalsRowFunction="sum" dataDxfId="104" totalsRowDxfId="103"/>
    <tableColumn id="3" xr3:uid="{00000000-0010-0000-0300-000003000000}" name="Costo effettivo" totalsRowFunction="sum" dataDxfId="102" totalsRowDxfId="101"/>
    <tableColumn id="4" xr3:uid="{00000000-0010-0000-0300-000004000000}" name="Differenza" totalsRowFunction="sum" dataDxfId="100" totalsRowDxfId="99">
      <calculatedColumnFormula>Animali[[#This Row],[Costo previsto]]-Animali[[#This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per gli animali previsti ed effettivi in questa tabella. La differenza viene calcolata automaticamente e le icone vengono aggiorna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RegaliEDonazioni" displayName="RegaliEDonazioni" ref="G44:J48" totalsRowCount="1" headerRowDxfId="98" dataDxfId="97" totalsRowDxfId="95" tableBorderDxfId="96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REGALI E DONAZIONI" totalsRowLabel="Totale" dataDxfId="94" totalsRowDxfId="93"/>
    <tableColumn id="2" xr3:uid="{00000000-0010-0000-0400-000002000000}" name="Costo previsto" totalsRowFunction="sum" dataDxfId="92" totalsRowDxfId="91"/>
    <tableColumn id="3" xr3:uid="{00000000-0010-0000-0400-000003000000}" name="Costo effettivo" totalsRowFunction="sum" dataDxfId="90" totalsRowDxfId="89"/>
    <tableColumn id="4" xr3:uid="{00000000-0010-0000-0400-000004000000}" name="Differenza" totalsRowFunction="sum" dataDxfId="88" totalsRowDxfId="87">
      <calculatedColumnFormula>RegaliEDonazioni[[#This Row],[Costo previsto]]-RegaliEDonazioni[[#This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per regali e donazioni previsti ed effettivi in questa tabella. La differenza viene calcolata automaticamente e le icone vengono aggiorna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Cibo" displayName="Cibo" ref="B40:E44" totalsRowCount="1" headerRowDxfId="86" dataDxfId="85" totalsRowDxfId="83" tableBorderDxfId="84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LIMENTARI" totalsRowLabel="Totale" dataDxfId="82" totalsRowDxfId="81"/>
    <tableColumn id="2" xr3:uid="{00000000-0010-0000-0500-000002000000}" name="Costo previsto" totalsRowFunction="sum" dataDxfId="80" totalsRowDxfId="79"/>
    <tableColumn id="3" xr3:uid="{00000000-0010-0000-0500-000003000000}" name="Costo effettivo" totalsRowFunction="sum" dataDxfId="78" totalsRowDxfId="77"/>
    <tableColumn id="4" xr3:uid="{00000000-0010-0000-0500-000004000000}" name="Differenza" totalsRowFunction="sum" dataDxfId="76" totalsRowDxfId="75">
      <calculatedColumnFormula>Cibo[[#This Row],[Costo previsto]]-Cibo[[#This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per il cibo previsti ed effettivi in questa tabella. La differenza viene calcolata automaticamente e le icone vengono aggiorna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Imposte" displayName="Imposte" ref="G31:J36" totalsRowCount="1" headerRowDxfId="74" dataDxfId="73" totalsRowDxfId="71" tableBorderDxfId="72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SSE" totalsRowLabel="Totale" dataDxfId="70" totalsRowDxfId="69"/>
    <tableColumn id="2" xr3:uid="{00000000-0010-0000-0600-000002000000}" name="Costo previsto" totalsRowFunction="sum" dataDxfId="68" totalsRowDxfId="67"/>
    <tableColumn id="3" xr3:uid="{00000000-0010-0000-0600-000003000000}" name="Costo effettivo" totalsRowFunction="sum" dataDxfId="66" totalsRowDxfId="65"/>
    <tableColumn id="4" xr3:uid="{00000000-0010-0000-0600-000004000000}" name="Differenza" totalsRowFunction="sum" dataDxfId="64" totalsRowDxfId="63">
      <calculatedColumnFormula>Imposte[[#This Row],[Costo previsto]]-Imposte[[#This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per le imposte previsti ed effettivi in questa tabella. La differenza viene calcolata automaticamente e le icone vengono aggiorna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sporti" displayName="Trasporti" ref="B23:E31" totalsRowCount="1" headerRowDxfId="62" dataDxfId="61" totalsRowDxfId="59" tableBorderDxfId="60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SPORTI" totalsRowLabel="Totale" dataDxfId="58" totalsRowDxfId="57"/>
    <tableColumn id="2" xr3:uid="{00000000-0010-0000-0700-000002000000}" name="Costo previsto" totalsRowFunction="sum" dataDxfId="56" totalsRowDxfId="55"/>
    <tableColumn id="3" xr3:uid="{00000000-0010-0000-0700-000003000000}" name="Costo effettivo" totalsRowFunction="sum" dataDxfId="54" totalsRowDxfId="53"/>
    <tableColumn id="4" xr3:uid="{00000000-0010-0000-0700-000004000000}" name="Differenza" totalsRowFunction="sum" dataDxfId="52" totalsRowDxfId="51">
      <calculatedColumnFormula>Trasporti[[#This Row],[Costo previsto]]-Trasporti[[#This Row],[Costo effettivo]]</calculatedColumnFormula>
    </tableColumn>
  </tableColumns>
  <tableStyleInfo name="Trasporti" showFirstColumn="1" showLastColumn="0" showRowStripes="1" showColumnStripes="0"/>
  <extLst>
    <ext xmlns:x14="http://schemas.microsoft.com/office/spreadsheetml/2009/9/main" uri="{504A1905-F514-4f6f-8877-14C23A59335A}">
      <x14:table altTextSummary="Immettere i costi per i trasporti previsti ed effettivi in questa tabella. La differenza viene calcolata automaticamente e le icone vengono aggiorna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Prestiti" displayName="Prestiti" ref="G22:J29" totalsRowCount="1" headerRowDxfId="50" dataDxfId="48" totalsRowDxfId="46" headerRowBorderDxfId="49" tableBorderDxfId="47" totalsRowBorderDxfId="45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PRESTITI" totalsRowLabel="Totale" dataDxfId="44" totalsRowDxfId="43"/>
    <tableColumn id="2" xr3:uid="{00000000-0010-0000-0800-000002000000}" name="Costo previsto" totalsRowFunction="sum" dataDxfId="42" totalsRowDxfId="41"/>
    <tableColumn id="3" xr3:uid="{00000000-0010-0000-0800-000003000000}" name="Costo effettivo" totalsRowFunction="sum" dataDxfId="40" totalsRowDxfId="39"/>
    <tableColumn id="4" xr3:uid="{00000000-0010-0000-0800-000004000000}" name="Differenza" totalsRowFunction="sum" dataDxfId="38" totalsRowDxfId="37">
      <calculatedColumnFormula>Prestiti[[#This Row],[Costo previsto]]-Prestiti[[#This Row],[Costo effettivo]]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Immettere i costi per i prestiti previsti ed effettivi in questa tabella. La differenza viene calcolata automaticamente e le icone vengono aggiornate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34.7109375" bestFit="1" customWidth="1"/>
    <col min="3" max="5" width="18.140625" customWidth="1"/>
    <col min="6" max="6" width="4.42578125" customWidth="1"/>
    <col min="7" max="7" width="32.42578125" customWidth="1"/>
    <col min="8" max="10" width="18.140625" customWidth="1"/>
  </cols>
  <sheetData>
    <row r="1" spans="1:10" ht="71.45" customHeight="1" x14ac:dyDescent="0.2">
      <c r="A1" s="6"/>
      <c r="B1" s="142" t="s">
        <v>0</v>
      </c>
      <c r="C1" s="142"/>
      <c r="D1" s="142"/>
      <c r="E1" s="142"/>
      <c r="F1" s="142"/>
      <c r="G1" s="142"/>
      <c r="H1" s="142"/>
      <c r="I1" s="142"/>
      <c r="J1" s="142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4" t="s">
        <v>1</v>
      </c>
      <c r="C3" s="156" t="s">
        <v>41</v>
      </c>
      <c r="D3" s="157"/>
      <c r="E3" s="71">
        <v>2500</v>
      </c>
      <c r="F3" s="3"/>
      <c r="G3" s="134" t="s">
        <v>47</v>
      </c>
      <c r="H3" s="162" t="s">
        <v>79</v>
      </c>
      <c r="I3" s="163"/>
      <c r="J3" s="64">
        <f>SUM(C21,C31,C38,C44,C52,C62,H20,H29,H36,H42,H48,H55)</f>
        <v>2060</v>
      </c>
    </row>
    <row r="4" spans="1:10" ht="18" customHeight="1" thickBot="1" x14ac:dyDescent="0.25">
      <c r="A4" s="1"/>
      <c r="B4" s="152"/>
      <c r="C4" s="158" t="s">
        <v>42</v>
      </c>
      <c r="D4" s="159"/>
      <c r="E4" s="72">
        <v>500</v>
      </c>
      <c r="F4" s="3"/>
      <c r="G4" s="135" t="s">
        <v>48</v>
      </c>
      <c r="H4" s="164" t="s">
        <v>80</v>
      </c>
      <c r="I4" s="165"/>
      <c r="J4" s="65">
        <f>SUM(D21,D31,D38,D44,D52,D62,I20,I29,I36,I42,I48,I55)</f>
        <v>2040</v>
      </c>
    </row>
    <row r="5" spans="1:10" ht="18" customHeight="1" thickBot="1" x14ac:dyDescent="0.25">
      <c r="A5" s="1"/>
      <c r="B5" s="155"/>
      <c r="C5" s="143" t="s">
        <v>43</v>
      </c>
      <c r="D5" s="144"/>
      <c r="E5" s="73">
        <f>SUM(E3:E4)</f>
        <v>3000</v>
      </c>
      <c r="F5" s="3"/>
      <c r="G5" s="160" t="s">
        <v>49</v>
      </c>
      <c r="H5" s="160"/>
      <c r="I5" s="161"/>
      <c r="J5" s="63">
        <f>SUM(E21,E31,E38,E44,E52,E62,J20,J29,J36,J42,J48,J55)</f>
        <v>20</v>
      </c>
    </row>
    <row r="6" spans="1:10" ht="18" customHeight="1" x14ac:dyDescent="0.2">
      <c r="A6" s="1"/>
      <c r="B6" s="151" t="s">
        <v>2</v>
      </c>
      <c r="C6" s="145" t="s">
        <v>41</v>
      </c>
      <c r="D6" s="146"/>
      <c r="E6" s="74">
        <v>2500</v>
      </c>
      <c r="F6" s="3"/>
      <c r="G6" s="136" t="s">
        <v>50</v>
      </c>
      <c r="H6" s="162" t="s">
        <v>79</v>
      </c>
      <c r="I6" s="163"/>
      <c r="J6" s="68">
        <f>E5-J3</f>
        <v>940</v>
      </c>
    </row>
    <row r="7" spans="1:10" ht="18" customHeight="1" thickBot="1" x14ac:dyDescent="0.25">
      <c r="A7" s="1"/>
      <c r="B7" s="152"/>
      <c r="C7" s="147" t="s">
        <v>42</v>
      </c>
      <c r="D7" s="148"/>
      <c r="E7" s="75">
        <v>500</v>
      </c>
      <c r="F7" s="3"/>
      <c r="G7" s="137" t="s">
        <v>51</v>
      </c>
      <c r="H7" s="164" t="s">
        <v>80</v>
      </c>
      <c r="I7" s="165"/>
      <c r="J7" s="66">
        <f>E8-J4</f>
        <v>960</v>
      </c>
    </row>
    <row r="8" spans="1:10" ht="18" customHeight="1" thickBot="1" x14ac:dyDescent="0.25">
      <c r="A8" s="1"/>
      <c r="B8" s="153"/>
      <c r="C8" s="149" t="s">
        <v>43</v>
      </c>
      <c r="D8" s="150"/>
      <c r="E8" s="76">
        <f>SUM(E6:E7)</f>
        <v>3000</v>
      </c>
      <c r="F8" s="3"/>
      <c r="G8" s="160" t="s">
        <v>52</v>
      </c>
      <c r="H8" s="160"/>
      <c r="I8" s="161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44</v>
      </c>
      <c r="D10" s="11" t="s">
        <v>45</v>
      </c>
      <c r="E10" s="12" t="s">
        <v>46</v>
      </c>
      <c r="F10" s="13"/>
      <c r="G10" s="9" t="s">
        <v>53</v>
      </c>
      <c r="H10" s="25" t="s">
        <v>44</v>
      </c>
      <c r="I10" s="26" t="s">
        <v>45</v>
      </c>
      <c r="J10" s="27" t="s">
        <v>46</v>
      </c>
    </row>
    <row r="11" spans="1:10" ht="18" customHeight="1" thickBot="1" x14ac:dyDescent="0.25">
      <c r="A11" s="1"/>
      <c r="B11" s="34" t="s">
        <v>4</v>
      </c>
      <c r="C11" s="77">
        <v>1500</v>
      </c>
      <c r="D11" s="78">
        <v>1400</v>
      </c>
      <c r="E11" s="79">
        <f>Alloggio[[#This Row],[Costo previsto]]-Alloggio[[#This Row],[Costo effettivo]]</f>
        <v>100</v>
      </c>
      <c r="F11" s="7"/>
      <c r="G11" s="28" t="s">
        <v>54</v>
      </c>
      <c r="H11" s="80">
        <v>0</v>
      </c>
      <c r="I11" s="80">
        <v>50</v>
      </c>
      <c r="J11" s="80">
        <f>TempoLibero[[#This Row],[Costo previsto]]-TempoLibero[[#This Row],[Costo effettivo]]</f>
        <v>-50</v>
      </c>
    </row>
    <row r="12" spans="1:10" ht="18" customHeight="1" thickBot="1" x14ac:dyDescent="0.25">
      <c r="A12" s="1"/>
      <c r="B12" s="35" t="s">
        <v>5</v>
      </c>
      <c r="C12" s="81">
        <v>60</v>
      </c>
      <c r="D12" s="81">
        <v>100</v>
      </c>
      <c r="E12" s="81">
        <f>Alloggio[[#This Row],[Costo previsto]]-Alloggio[[#This Row],[Costo effettivo]]</f>
        <v>-40</v>
      </c>
      <c r="F12" s="2"/>
      <c r="G12" s="29" t="s">
        <v>55</v>
      </c>
      <c r="H12" s="82"/>
      <c r="I12" s="82"/>
      <c r="J12" s="82">
        <f>TempoLibero[[#This Row],[Costo previsto]]-TempoLibero[[#This Row],[Costo effettivo]]</f>
        <v>0</v>
      </c>
    </row>
    <row r="13" spans="1:10" ht="18" customHeight="1" thickBot="1" x14ac:dyDescent="0.25">
      <c r="A13" s="1"/>
      <c r="B13" s="34" t="s">
        <v>6</v>
      </c>
      <c r="C13" s="83">
        <v>50</v>
      </c>
      <c r="D13" s="84">
        <v>60</v>
      </c>
      <c r="E13" s="84">
        <f>Alloggio[[#This Row],[Costo previsto]]-Alloggio[[#This Row],[Costo effettivo]]</f>
        <v>-10</v>
      </c>
      <c r="F13" s="2"/>
      <c r="G13" s="30" t="s">
        <v>56</v>
      </c>
      <c r="H13" s="80"/>
      <c r="I13" s="85"/>
      <c r="J13" s="85">
        <f>TempoLibero[[#This Row],[Costo previsto]]-TempoLibero[[#This Row],[Costo effettivo]]</f>
        <v>0</v>
      </c>
    </row>
    <row r="14" spans="1:10" ht="18" customHeight="1" thickBot="1" x14ac:dyDescent="0.25">
      <c r="A14" s="1"/>
      <c r="B14" s="35" t="s">
        <v>7</v>
      </c>
      <c r="C14" s="86">
        <v>200</v>
      </c>
      <c r="D14" s="81">
        <v>180</v>
      </c>
      <c r="E14" s="81">
        <f>Alloggio[[#This Row],[Costo previsto]]-Alloggio[[#This Row],[Costo effettivo]]</f>
        <v>20</v>
      </c>
      <c r="F14" s="2"/>
      <c r="G14" s="31" t="s">
        <v>57</v>
      </c>
      <c r="H14" s="87"/>
      <c r="I14" s="87"/>
      <c r="J14" s="82">
        <f>TempoLibero[[#This Row],[Costo previsto]]-TempoLibero[[#This Row],[Costo effettivo]]</f>
        <v>0</v>
      </c>
    </row>
    <row r="15" spans="1:10" ht="18" customHeight="1" thickBot="1" x14ac:dyDescent="0.25">
      <c r="A15" s="1"/>
      <c r="B15" s="34" t="s">
        <v>8</v>
      </c>
      <c r="C15" s="84"/>
      <c r="D15" s="84"/>
      <c r="E15" s="84">
        <f>Alloggio[[#This Row],[Costo previsto]]-Alloggio[[#This Row],[Costo effettivo]]</f>
        <v>0</v>
      </c>
      <c r="F15" s="2"/>
      <c r="G15" s="28" t="s">
        <v>58</v>
      </c>
      <c r="H15" s="85"/>
      <c r="I15" s="85"/>
      <c r="J15" s="88">
        <f>TempoLibero[[#This Row],[Costo previsto]]-TempoLibero[[#This Row],[Costo effettivo]]</f>
        <v>0</v>
      </c>
    </row>
    <row r="16" spans="1:10" ht="18" customHeight="1" thickBot="1" x14ac:dyDescent="0.25">
      <c r="A16" s="1"/>
      <c r="B16" s="35" t="s">
        <v>9</v>
      </c>
      <c r="C16" s="81"/>
      <c r="D16" s="89"/>
      <c r="E16" s="81">
        <f>Alloggio[[#This Row],[Costo previsto]]-Alloggio[[#This Row],[Costo effettivo]]</f>
        <v>0</v>
      </c>
      <c r="F16" s="2"/>
      <c r="G16" s="31" t="s">
        <v>59</v>
      </c>
      <c r="H16" s="90"/>
      <c r="I16" s="90"/>
      <c r="J16" s="91">
        <f>TempoLibero[[#This Row],[Costo previsto]]-TempoLibero[[#This Row],[Costo effettivo]]</f>
        <v>0</v>
      </c>
    </row>
    <row r="17" spans="1:10" ht="18" customHeight="1" thickBot="1" x14ac:dyDescent="0.25">
      <c r="A17" s="1"/>
      <c r="B17" s="34" t="s">
        <v>10</v>
      </c>
      <c r="C17" s="84"/>
      <c r="D17" s="83"/>
      <c r="E17" s="83">
        <f>Alloggio[[#This Row],[Costo previsto]]-Alloggio[[#This Row],[Costo effettivo]]</f>
        <v>0</v>
      </c>
      <c r="F17" s="2"/>
      <c r="G17" s="32" t="s">
        <v>13</v>
      </c>
      <c r="H17" s="92"/>
      <c r="I17" s="92"/>
      <c r="J17" s="93">
        <f>TempoLibero[[#This Row],[Costo previsto]]-TempoLibero[[#This Row],[Costo effettivo]]</f>
        <v>0</v>
      </c>
    </row>
    <row r="18" spans="1:10" ht="18" customHeight="1" thickBot="1" x14ac:dyDescent="0.25">
      <c r="A18" s="1"/>
      <c r="B18" s="35" t="s">
        <v>11</v>
      </c>
      <c r="C18" s="81"/>
      <c r="D18" s="94"/>
      <c r="E18" s="81">
        <f>Alloggio[[#This Row],[Costo previsto]]-Alloggio[[#This Row],[Costo effettivo]]</f>
        <v>0</v>
      </c>
      <c r="F18" s="2"/>
      <c r="G18" s="31" t="s">
        <v>13</v>
      </c>
      <c r="H18" s="82"/>
      <c r="I18" s="82"/>
      <c r="J18" s="95">
        <f>TempoLibero[[#This Row],[Costo previsto]]-TempoLibero[[#This Row],[Costo effettivo]]</f>
        <v>0</v>
      </c>
    </row>
    <row r="19" spans="1:10" ht="18" customHeight="1" thickBot="1" x14ac:dyDescent="0.25">
      <c r="A19" s="1"/>
      <c r="B19" s="70" t="s">
        <v>12</v>
      </c>
      <c r="C19" s="96"/>
      <c r="D19" s="96"/>
      <c r="E19" s="83">
        <f>Alloggio[[#This Row],[Costo previsto]]-Alloggio[[#This Row],[Costo effettivo]]</f>
        <v>0</v>
      </c>
      <c r="F19" s="2"/>
      <c r="G19" s="32" t="s">
        <v>13</v>
      </c>
      <c r="H19" s="92"/>
      <c r="I19" s="92"/>
      <c r="J19" s="93">
        <f>TempoLibero[[#This Row],[Costo previsto]]-TempoLibero[[#This Row],[Costo effettivo]]</f>
        <v>0</v>
      </c>
    </row>
    <row r="20" spans="1:10" ht="18" customHeight="1" thickBot="1" x14ac:dyDescent="0.25">
      <c r="A20" s="1"/>
      <c r="B20" s="69" t="s">
        <v>13</v>
      </c>
      <c r="C20" s="97"/>
      <c r="D20" s="97"/>
      <c r="E20" s="98">
        <f>Alloggio[[#This Row],[Costo previsto]]-Alloggio[[#This Row],[Costo effettivo]]</f>
        <v>0</v>
      </c>
      <c r="F20" s="2"/>
      <c r="G20" s="33" t="s">
        <v>14</v>
      </c>
      <c r="H20" s="99">
        <f>SUBTOTAL(109,TempoLibero[Costo previsto])</f>
        <v>0</v>
      </c>
      <c r="I20" s="100">
        <f>SUBTOTAL(109,TempoLibero[Costo effettivo])</f>
        <v>50</v>
      </c>
      <c r="J20" s="101">
        <f>SUBTOTAL(109,TempoLibero[Differenza])</f>
        <v>-50</v>
      </c>
    </row>
    <row r="21" spans="1:10" ht="18" customHeight="1" thickBot="1" x14ac:dyDescent="0.25">
      <c r="A21" s="1"/>
      <c r="B21" s="20" t="s">
        <v>14</v>
      </c>
      <c r="C21" s="102">
        <f>SUBTOTAL(109,Alloggio[Costo previsto])</f>
        <v>1810</v>
      </c>
      <c r="D21" s="103">
        <f>SUBTOTAL(109,Alloggio[Costo effettivo])</f>
        <v>1740</v>
      </c>
      <c r="E21" s="104">
        <f>SUBTOTAL(109,Alloggio[Differenza])</f>
        <v>70</v>
      </c>
      <c r="F21" s="2"/>
      <c r="G21" s="140"/>
      <c r="H21" s="140"/>
      <c r="I21" s="140"/>
      <c r="J21" s="140"/>
    </row>
    <row r="22" spans="1:10" ht="18" customHeight="1" thickBot="1" x14ac:dyDescent="0.25">
      <c r="A22" s="1"/>
      <c r="B22" s="138"/>
      <c r="C22" s="138"/>
      <c r="D22" s="138"/>
      <c r="E22" s="138"/>
      <c r="F22" s="2"/>
      <c r="G22" s="10" t="s">
        <v>60</v>
      </c>
      <c r="H22" s="19" t="s">
        <v>44</v>
      </c>
      <c r="I22" s="19" t="s">
        <v>45</v>
      </c>
      <c r="J22" s="18" t="s">
        <v>46</v>
      </c>
    </row>
    <row r="23" spans="1:10" ht="18" customHeight="1" thickBot="1" x14ac:dyDescent="0.25">
      <c r="A23" s="1"/>
      <c r="B23" s="36" t="s">
        <v>15</v>
      </c>
      <c r="C23" s="25" t="s">
        <v>44</v>
      </c>
      <c r="D23" s="26" t="s">
        <v>45</v>
      </c>
      <c r="E23" s="26" t="s">
        <v>46</v>
      </c>
      <c r="F23" s="2"/>
      <c r="G23" s="34" t="s">
        <v>61</v>
      </c>
      <c r="H23" s="77"/>
      <c r="I23" s="84"/>
      <c r="J23" s="105">
        <f>Prestiti[[#This Row],[Costo previsto]]-Prestiti[[#This Row],[Costo effettivo]]</f>
        <v>0</v>
      </c>
    </row>
    <row r="24" spans="1:10" ht="18" customHeight="1" thickBot="1" x14ac:dyDescent="0.25">
      <c r="A24" s="1"/>
      <c r="B24" s="28" t="s">
        <v>16</v>
      </c>
      <c r="C24" s="80">
        <v>250</v>
      </c>
      <c r="D24" s="80">
        <v>250</v>
      </c>
      <c r="E24" s="80">
        <f>Trasporti[[#This Row],[Costo previsto]]-Trasporti[[#This Row],[Costo effettivo]]</f>
        <v>0</v>
      </c>
      <c r="F24" s="2"/>
      <c r="G24" s="39" t="s">
        <v>62</v>
      </c>
      <c r="H24" s="81"/>
      <c r="I24" s="89"/>
      <c r="J24" s="81">
        <f>Prestiti[[#This Row],[Costo previsto]]-Prestiti[[#This Row],[Costo effettivo]]</f>
        <v>0</v>
      </c>
    </row>
    <row r="25" spans="1:10" ht="18" customHeight="1" thickBot="1" x14ac:dyDescent="0.25">
      <c r="A25" s="1"/>
      <c r="B25" s="31" t="s">
        <v>17</v>
      </c>
      <c r="C25" s="87"/>
      <c r="D25" s="87"/>
      <c r="E25" s="87">
        <f>Trasporti[[#This Row],[Costo previsto]]-Trasporti[[#This Row],[Costo effettivo]]</f>
        <v>0</v>
      </c>
      <c r="F25" s="2"/>
      <c r="G25" s="40" t="s">
        <v>63</v>
      </c>
      <c r="H25" s="106"/>
      <c r="I25" s="83"/>
      <c r="J25" s="84">
        <f>Prestiti[[#This Row],[Costo previsto]]-Prestiti[[#This Row],[Costo effettivo]]</f>
        <v>0</v>
      </c>
    </row>
    <row r="26" spans="1:10" ht="18" customHeight="1" thickBot="1" x14ac:dyDescent="0.25">
      <c r="A26" s="1"/>
      <c r="B26" s="32" t="s">
        <v>18</v>
      </c>
      <c r="C26" s="85"/>
      <c r="D26" s="85"/>
      <c r="E26" s="85">
        <f>Trasporti[[#This Row],[Costo previsto]]-Trasporti[[#This Row],[Costo effettivo]]</f>
        <v>0</v>
      </c>
      <c r="F26" s="2"/>
      <c r="G26" s="35" t="s">
        <v>63</v>
      </c>
      <c r="H26" s="81"/>
      <c r="I26" s="89"/>
      <c r="J26" s="81">
        <f>Prestiti[[#This Row],[Costo previsto]]-Prestiti[[#This Row],[Costo effettivo]]</f>
        <v>0</v>
      </c>
    </row>
    <row r="27" spans="1:10" ht="18" customHeight="1" thickBot="1" x14ac:dyDescent="0.25">
      <c r="A27" s="1"/>
      <c r="B27" s="31" t="s">
        <v>19</v>
      </c>
      <c r="C27" s="90"/>
      <c r="D27" s="90"/>
      <c r="E27" s="90">
        <f>Trasporti[[#This Row],[Costo previsto]]-Trasporti[[#This Row],[Costo effettivo]]</f>
        <v>0</v>
      </c>
      <c r="F27" s="2"/>
      <c r="G27" s="41" t="s">
        <v>63</v>
      </c>
      <c r="H27" s="106"/>
      <c r="I27" s="83"/>
      <c r="J27" s="107">
        <f>Prestiti[[#This Row],[Costo previsto]]-Prestiti[[#This Row],[Costo effettivo]]</f>
        <v>0</v>
      </c>
    </row>
    <row r="28" spans="1:10" ht="18" customHeight="1" thickBot="1" x14ac:dyDescent="0.25">
      <c r="A28" s="1"/>
      <c r="B28" s="37" t="s">
        <v>20</v>
      </c>
      <c r="C28" s="85"/>
      <c r="D28" s="85"/>
      <c r="E28" s="85">
        <f>Trasporti[[#This Row],[Costo previsto]]-Trasporti[[#This Row],[Costo effettivo]]</f>
        <v>0</v>
      </c>
      <c r="F28" s="2"/>
      <c r="G28" s="42" t="s">
        <v>13</v>
      </c>
      <c r="H28" s="108"/>
      <c r="I28" s="94"/>
      <c r="J28" s="108">
        <f>Prestiti[[#This Row],[Costo previsto]]-Prestiti[[#This Row],[Costo effettivo]]</f>
        <v>0</v>
      </c>
    </row>
    <row r="29" spans="1:10" ht="18" customHeight="1" thickBot="1" x14ac:dyDescent="0.25">
      <c r="A29" s="1"/>
      <c r="B29" s="38" t="s">
        <v>21</v>
      </c>
      <c r="C29" s="90"/>
      <c r="D29" s="90"/>
      <c r="E29" s="90">
        <f>Trasporti[[#This Row],[Costo previsto]]-Trasporti[[#This Row],[Costo effettivo]]</f>
        <v>0</v>
      </c>
      <c r="F29" s="2"/>
      <c r="G29" s="10" t="s">
        <v>14</v>
      </c>
      <c r="H29" s="102">
        <f>SUBTOTAL(109,Prestiti[Costo previsto])</f>
        <v>0</v>
      </c>
      <c r="I29" s="109">
        <f>SUBTOTAL(109,Prestiti[Costo effettivo])</f>
        <v>0</v>
      </c>
      <c r="J29" s="110">
        <f>SUBTOTAL(109,Prestiti[Differenza])</f>
        <v>0</v>
      </c>
    </row>
    <row r="30" spans="1:10" ht="18" customHeight="1" x14ac:dyDescent="0.2">
      <c r="A30" s="1"/>
      <c r="B30" s="32" t="s">
        <v>13</v>
      </c>
      <c r="C30" s="92"/>
      <c r="D30" s="111"/>
      <c r="E30" s="92">
        <f>Trasporti[[#This Row],[Costo previsto]]-Trasporti[[#This Row],[Costo effettivo]]</f>
        <v>0</v>
      </c>
      <c r="F30" s="2"/>
      <c r="G30" s="139"/>
      <c r="H30" s="139"/>
      <c r="I30" s="139"/>
      <c r="J30" s="139"/>
    </row>
    <row r="31" spans="1:10" ht="18" customHeight="1" x14ac:dyDescent="0.2">
      <c r="A31" s="1"/>
      <c r="B31" s="33" t="s">
        <v>14</v>
      </c>
      <c r="C31" s="100">
        <f>SUBTOTAL(109,Trasporti[Costo previsto])</f>
        <v>250</v>
      </c>
      <c r="D31" s="100">
        <f>SUBTOTAL(109,Trasporti[Costo effettivo])</f>
        <v>250</v>
      </c>
      <c r="E31" s="100">
        <f>SUBTOTAL(109,Trasporti[Differenza])</f>
        <v>0</v>
      </c>
      <c r="F31" s="7"/>
      <c r="G31" s="36" t="s">
        <v>64</v>
      </c>
      <c r="H31" s="25" t="s">
        <v>44</v>
      </c>
      <c r="I31" s="25" t="s">
        <v>45</v>
      </c>
      <c r="J31" s="25" t="s">
        <v>46</v>
      </c>
    </row>
    <row r="32" spans="1:10" ht="18" customHeight="1" thickBot="1" x14ac:dyDescent="0.25">
      <c r="A32" s="1"/>
      <c r="B32" s="139"/>
      <c r="C32" s="139"/>
      <c r="D32" s="139"/>
      <c r="E32" s="139"/>
      <c r="F32" s="7"/>
      <c r="G32" s="28" t="s">
        <v>65</v>
      </c>
      <c r="H32" s="92"/>
      <c r="I32" s="92"/>
      <c r="J32" s="92">
        <f>Imposte[[#This Row],[Costo previsto]]-Imposte[[#This Row],[Costo effettivo]]</f>
        <v>0</v>
      </c>
    </row>
    <row r="33" spans="1:10" ht="18" customHeight="1" thickBot="1" x14ac:dyDescent="0.25">
      <c r="A33" s="1"/>
      <c r="B33" s="10" t="s">
        <v>22</v>
      </c>
      <c r="C33" s="17" t="s">
        <v>44</v>
      </c>
      <c r="D33" s="16" t="s">
        <v>45</v>
      </c>
      <c r="E33" s="15" t="s">
        <v>46</v>
      </c>
      <c r="F33" s="7"/>
      <c r="G33" s="43" t="s">
        <v>66</v>
      </c>
      <c r="H33" s="82"/>
      <c r="I33" s="112"/>
      <c r="J33" s="112">
        <f>Imposte[[#This Row],[Costo previsto]]-Imposte[[#This Row],[Costo effettivo]]</f>
        <v>0</v>
      </c>
    </row>
    <row r="34" spans="1:10" ht="18" customHeight="1" thickBot="1" x14ac:dyDescent="0.25">
      <c r="A34" s="23"/>
      <c r="B34" s="44" t="s">
        <v>23</v>
      </c>
      <c r="C34" s="105"/>
      <c r="D34" s="113"/>
      <c r="E34" s="77">
        <f>Assicurazione[[#This Row],[Costo previsto]]-Assicurazione[[#This Row],[Costo effettivo]]</f>
        <v>0</v>
      </c>
      <c r="F34" s="7"/>
      <c r="G34" s="37" t="s">
        <v>67</v>
      </c>
      <c r="H34" s="85"/>
      <c r="I34" s="111"/>
      <c r="J34" s="111">
        <f>Imposte[[#This Row],[Costo previsto]]-Imposte[[#This Row],[Costo effettivo]]</f>
        <v>0</v>
      </c>
    </row>
    <row r="35" spans="1:10" ht="18" customHeight="1" thickBot="1" x14ac:dyDescent="0.25">
      <c r="A35" s="23"/>
      <c r="B35" s="45" t="s">
        <v>24</v>
      </c>
      <c r="C35" s="81"/>
      <c r="D35" s="114"/>
      <c r="E35" s="114">
        <f>Assicurazione[[#This Row],[Costo previsto]]-Assicurazione[[#This Row],[Costo effettivo]]</f>
        <v>0</v>
      </c>
      <c r="F35" s="7"/>
      <c r="G35" s="43" t="s">
        <v>13</v>
      </c>
      <c r="H35" s="112"/>
      <c r="I35" s="112"/>
      <c r="J35" s="112">
        <f>Imposte[[#This Row],[Costo previsto]]-Imposte[[#This Row],[Costo effettivo]]</f>
        <v>0</v>
      </c>
    </row>
    <row r="36" spans="1:10" ht="18" customHeight="1" thickBot="1" x14ac:dyDescent="0.25">
      <c r="A36" s="23"/>
      <c r="B36" s="46" t="s">
        <v>25</v>
      </c>
      <c r="C36" s="84"/>
      <c r="D36" s="115"/>
      <c r="E36" s="84">
        <f>Assicurazione[[#This Row],[Costo previsto]]-Assicurazione[[#This Row],[Costo effettivo]]</f>
        <v>0</v>
      </c>
      <c r="F36" s="7"/>
      <c r="G36" s="33" t="s">
        <v>14</v>
      </c>
      <c r="H36" s="100">
        <f>SUBTOTAL(109,Imposte[Costo previsto])</f>
        <v>0</v>
      </c>
      <c r="I36" s="100">
        <f>SUBTOTAL(109,Imposte[Costo effettivo])</f>
        <v>0</v>
      </c>
      <c r="J36" s="100">
        <f>SUBTOTAL(109,Imposte[Differenza])</f>
        <v>0</v>
      </c>
    </row>
    <row r="37" spans="1:10" ht="18" customHeight="1" thickBot="1" x14ac:dyDescent="0.25">
      <c r="A37" s="23"/>
      <c r="B37" s="47" t="s">
        <v>13</v>
      </c>
      <c r="C37" s="108"/>
      <c r="D37" s="116"/>
      <c r="E37" s="108">
        <f>Assicurazione[[#This Row],[Costo previsto]]-Assicurazione[[#This Row],[Costo effettivo]]</f>
        <v>0</v>
      </c>
      <c r="F37" s="2"/>
      <c r="G37" s="139"/>
      <c r="H37" s="139"/>
      <c r="I37" s="139"/>
      <c r="J37" s="139"/>
    </row>
    <row r="38" spans="1:10" ht="18" customHeight="1" thickBot="1" x14ac:dyDescent="0.25">
      <c r="A38" s="1"/>
      <c r="B38" s="10" t="s">
        <v>14</v>
      </c>
      <c r="C38" s="117">
        <f>SUBTOTAL(109,Assicurazione[Costo previsto])</f>
        <v>0</v>
      </c>
      <c r="D38" s="118">
        <f>SUBTOTAL(109,Assicurazione[Costo effettivo])</f>
        <v>0</v>
      </c>
      <c r="E38" s="119">
        <f>SUBTOTAL(109,Assicurazione[Differenza])</f>
        <v>0</v>
      </c>
      <c r="F38" s="2"/>
      <c r="G38" s="21" t="s">
        <v>68</v>
      </c>
      <c r="H38" s="22" t="s">
        <v>44</v>
      </c>
      <c r="I38" s="14" t="s">
        <v>45</v>
      </c>
      <c r="J38" s="15" t="s">
        <v>46</v>
      </c>
    </row>
    <row r="39" spans="1:10" ht="18" customHeight="1" thickBot="1" x14ac:dyDescent="0.25">
      <c r="A39" s="1"/>
      <c r="B39" s="139"/>
      <c r="C39" s="139"/>
      <c r="D39" s="139"/>
      <c r="E39" s="139"/>
      <c r="F39" s="24"/>
      <c r="G39" s="49" t="s">
        <v>69</v>
      </c>
      <c r="H39" s="77"/>
      <c r="I39" s="120"/>
      <c r="J39" s="121">
        <f>RisparmiOInvestimenti[[#This Row],[Costo previsto]]-RisparmiOInvestimenti[[#This Row],[Costo effettivo]]</f>
        <v>0</v>
      </c>
    </row>
    <row r="40" spans="1:10" ht="18" customHeight="1" thickBot="1" x14ac:dyDescent="0.25">
      <c r="A40" s="1"/>
      <c r="B40" s="36" t="s">
        <v>26</v>
      </c>
      <c r="C40" s="48" t="s">
        <v>44</v>
      </c>
      <c r="D40" s="25" t="s">
        <v>45</v>
      </c>
      <c r="E40" s="25" t="s">
        <v>46</v>
      </c>
      <c r="F40" s="24"/>
      <c r="G40" s="35" t="s">
        <v>70</v>
      </c>
      <c r="H40" s="86"/>
      <c r="I40" s="122"/>
      <c r="J40" s="123">
        <f>RisparmiOInvestimenti[[#This Row],[Costo previsto]]-RisparmiOInvestimenti[[#This Row],[Costo effettivo]]</f>
        <v>0</v>
      </c>
    </row>
    <row r="41" spans="1:10" ht="18" customHeight="1" thickBot="1" x14ac:dyDescent="0.25">
      <c r="A41" s="1"/>
      <c r="B41" s="28" t="s">
        <v>27</v>
      </c>
      <c r="C41" s="93"/>
      <c r="D41" s="92"/>
      <c r="E41" s="92">
        <f>Cibo[[#This Row],[Costo previsto]]-Cibo[[#This Row],[Costo effettivo]]</f>
        <v>0</v>
      </c>
      <c r="F41" s="24"/>
      <c r="G41" s="50" t="s">
        <v>13</v>
      </c>
      <c r="H41" s="124"/>
      <c r="I41" s="125"/>
      <c r="J41" s="126">
        <f>RisparmiOInvestimenti[[#This Row],[Costo previsto]]-RisparmiOInvestimenti[[#This Row],[Costo effettivo]]</f>
        <v>0</v>
      </c>
    </row>
    <row r="42" spans="1:10" ht="18" customHeight="1" thickBot="1" x14ac:dyDescent="0.25">
      <c r="A42" s="1"/>
      <c r="B42" s="31" t="s">
        <v>28</v>
      </c>
      <c r="C42" s="95"/>
      <c r="D42" s="82"/>
      <c r="E42" s="82">
        <f>Cibo[[#This Row],[Costo previsto]]-Cibo[[#This Row],[Costo effettivo]]</f>
        <v>0</v>
      </c>
      <c r="F42" s="2"/>
      <c r="G42" s="21" t="s">
        <v>14</v>
      </c>
      <c r="H42" s="103">
        <f>SUBTOTAL(109,RisparmiOInvestimenti[Costo previsto])</f>
        <v>0</v>
      </c>
      <c r="I42" s="127">
        <f>SUBTOTAL(109,RisparmiOInvestimenti[Costo effettivo])</f>
        <v>0</v>
      </c>
      <c r="J42" s="119">
        <f>SUBTOTAL(109,RisparmiOInvestimenti[Differenza])</f>
        <v>0</v>
      </c>
    </row>
    <row r="43" spans="1:10" ht="18" customHeight="1" x14ac:dyDescent="0.2">
      <c r="A43" s="1"/>
      <c r="B43" s="32" t="s">
        <v>13</v>
      </c>
      <c r="C43" s="93"/>
      <c r="D43" s="92"/>
      <c r="E43" s="92">
        <f>Cibo[[#This Row],[Costo previsto]]-Cibo[[#This Row],[Costo effettivo]]</f>
        <v>0</v>
      </c>
      <c r="F43" s="2"/>
      <c r="G43" s="139"/>
      <c r="H43" s="139"/>
      <c r="I43" s="139"/>
      <c r="J43" s="139"/>
    </row>
    <row r="44" spans="1:10" ht="18" customHeight="1" x14ac:dyDescent="0.2">
      <c r="A44" s="1"/>
      <c r="B44" s="33" t="s">
        <v>14</v>
      </c>
      <c r="C44" s="128">
        <f>SUBTOTAL(109,Cibo[Costo previsto])</f>
        <v>0</v>
      </c>
      <c r="D44" s="100">
        <f>SUBTOTAL(109,Cibo[Costo effettivo])</f>
        <v>0</v>
      </c>
      <c r="E44" s="100">
        <f>SUBTOTAL(109,Cibo[Differenza])</f>
        <v>0</v>
      </c>
      <c r="F44" s="2"/>
      <c r="G44" s="36" t="s">
        <v>71</v>
      </c>
      <c r="H44" s="48" t="s">
        <v>44</v>
      </c>
      <c r="I44" s="25" t="s">
        <v>45</v>
      </c>
      <c r="J44" s="27" t="s">
        <v>46</v>
      </c>
    </row>
    <row r="45" spans="1:10" ht="18" customHeight="1" thickBot="1" x14ac:dyDescent="0.25">
      <c r="A45" s="1"/>
      <c r="B45" s="139"/>
      <c r="C45" s="139"/>
      <c r="D45" s="139"/>
      <c r="E45" s="139"/>
      <c r="F45" s="7"/>
      <c r="G45" s="51" t="s">
        <v>72</v>
      </c>
      <c r="H45" s="93"/>
      <c r="I45" s="92"/>
      <c r="J45" s="93">
        <f>RegaliEDonazioni[[#This Row],[Costo previsto]]-RegaliEDonazioni[[#This Row],[Costo effettivo]]</f>
        <v>0</v>
      </c>
    </row>
    <row r="46" spans="1:10" ht="18" customHeight="1" thickBot="1" x14ac:dyDescent="0.25">
      <c r="A46" s="1"/>
      <c r="B46" s="21" t="s">
        <v>29</v>
      </c>
      <c r="C46" s="17" t="s">
        <v>44</v>
      </c>
      <c r="D46" s="17" t="s">
        <v>45</v>
      </c>
      <c r="E46" s="17" t="s">
        <v>46</v>
      </c>
      <c r="F46" s="7"/>
      <c r="G46" s="43" t="s">
        <v>73</v>
      </c>
      <c r="H46" s="95"/>
      <c r="I46" s="82"/>
      <c r="J46" s="95">
        <f>RegaliEDonazioni[[#This Row],[Costo previsto]]-RegaliEDonazioni[[#This Row],[Costo effettivo]]</f>
        <v>0</v>
      </c>
    </row>
    <row r="47" spans="1:10" ht="18" customHeight="1" thickBot="1" x14ac:dyDescent="0.25">
      <c r="A47" s="1"/>
      <c r="B47" s="53" t="s">
        <v>30</v>
      </c>
      <c r="C47" s="84"/>
      <c r="D47" s="84"/>
      <c r="E47" s="77">
        <f>Animali[[#This Row],[Costo previsto]]-Animali[[#This Row],[Costo effettivo]]</f>
        <v>0</v>
      </c>
      <c r="F47" s="7"/>
      <c r="G47" s="52" t="s">
        <v>74</v>
      </c>
      <c r="H47" s="93"/>
      <c r="I47" s="92"/>
      <c r="J47" s="93">
        <f>RegaliEDonazioni[[#This Row],[Costo previsto]]-RegaliEDonazioni[[#This Row],[Costo effettivo]]</f>
        <v>0</v>
      </c>
    </row>
    <row r="48" spans="1:10" ht="18" customHeight="1" thickBot="1" x14ac:dyDescent="0.25">
      <c r="A48" s="1"/>
      <c r="B48" s="35" t="s">
        <v>31</v>
      </c>
      <c r="C48" s="81"/>
      <c r="D48" s="81"/>
      <c r="E48" s="81">
        <f>Animali[[#This Row],[Costo previsto]]-Animali[[#This Row],[Costo effettivo]]</f>
        <v>0</v>
      </c>
      <c r="F48" s="2"/>
      <c r="G48" s="33" t="s">
        <v>14</v>
      </c>
      <c r="H48" s="128">
        <f>SUBTOTAL(109,RegaliEDonazioni[Costo previsto])</f>
        <v>0</v>
      </c>
      <c r="I48" s="100">
        <f>SUBTOTAL(109,RegaliEDonazioni[Costo effettivo])</f>
        <v>0</v>
      </c>
      <c r="J48" s="129">
        <f>SUBTOTAL(109,RegaliEDonazioni[Differenza])</f>
        <v>0</v>
      </c>
    </row>
    <row r="49" spans="1:10" ht="18" customHeight="1" thickBot="1" x14ac:dyDescent="0.25">
      <c r="A49" s="1"/>
      <c r="B49" s="53" t="s">
        <v>32</v>
      </c>
      <c r="C49" s="84"/>
      <c r="D49" s="83"/>
      <c r="E49" s="107">
        <f>Animali[[#This Row],[Costo previsto]]-Animali[[#This Row],[Costo effettivo]]</f>
        <v>0</v>
      </c>
      <c r="F49" s="2"/>
      <c r="G49" s="139"/>
      <c r="H49" s="139"/>
      <c r="I49" s="139"/>
      <c r="J49" s="139"/>
    </row>
    <row r="50" spans="1:10" ht="18" customHeight="1" thickBot="1" x14ac:dyDescent="0.25">
      <c r="A50" s="1"/>
      <c r="B50" s="35" t="s">
        <v>33</v>
      </c>
      <c r="C50" s="81"/>
      <c r="D50" s="86"/>
      <c r="E50" s="81">
        <f>Animali[[#This Row],[Costo previsto]]-Animali[[#This Row],[Costo effettivo]]</f>
        <v>0</v>
      </c>
      <c r="F50" s="2"/>
      <c r="G50" s="21" t="s">
        <v>75</v>
      </c>
      <c r="H50" s="22" t="s">
        <v>44</v>
      </c>
      <c r="I50" s="17" t="s">
        <v>45</v>
      </c>
      <c r="J50" s="17" t="s">
        <v>46</v>
      </c>
    </row>
    <row r="51" spans="1:10" ht="18" customHeight="1" thickBot="1" x14ac:dyDescent="0.25">
      <c r="A51" s="1"/>
      <c r="B51" s="54" t="s">
        <v>13</v>
      </c>
      <c r="C51" s="124"/>
      <c r="D51" s="84"/>
      <c r="E51" s="84">
        <f>Animali[[#This Row],[Costo previsto]]-Animali[[#This Row],[Costo effettivo]]</f>
        <v>0</v>
      </c>
      <c r="F51" s="24"/>
      <c r="G51" s="50" t="s">
        <v>76</v>
      </c>
      <c r="H51" s="78"/>
      <c r="I51" s="84"/>
      <c r="J51" s="84">
        <f>SpeseLegali[[#This Row],[Costo previsto]]-SpeseLegali[[#This Row],[Costo effettivo]]</f>
        <v>0</v>
      </c>
    </row>
    <row r="52" spans="1:10" ht="18" customHeight="1" thickBot="1" x14ac:dyDescent="0.25">
      <c r="A52" s="1"/>
      <c r="B52" s="20" t="s">
        <v>14</v>
      </c>
      <c r="C52" s="117">
        <f>SUBTOTAL(109,Animali[Costo previsto])</f>
        <v>0</v>
      </c>
      <c r="D52" s="117">
        <f>SUBTOTAL(109,Animali[Costo effettivo])</f>
        <v>0</v>
      </c>
      <c r="E52" s="117">
        <f>SUBTOTAL(109,Animali[Differenza])</f>
        <v>0</v>
      </c>
      <c r="F52" s="24"/>
      <c r="G52" s="55" t="s">
        <v>77</v>
      </c>
      <c r="H52" s="130"/>
      <c r="I52" s="81"/>
      <c r="J52" s="81">
        <f>SpeseLegali[[#This Row],[Costo previsto]]-SpeseLegali[[#This Row],[Costo effettivo]]</f>
        <v>0</v>
      </c>
    </row>
    <row r="53" spans="1:10" ht="18" customHeight="1" thickBot="1" x14ac:dyDescent="0.25">
      <c r="A53" s="1"/>
      <c r="B53" s="139"/>
      <c r="C53" s="139"/>
      <c r="D53" s="139"/>
      <c r="E53" s="139"/>
      <c r="F53" s="24"/>
      <c r="G53" s="50" t="s">
        <v>78</v>
      </c>
      <c r="H53" s="78"/>
      <c r="I53" s="84"/>
      <c r="J53" s="96">
        <f>SpeseLegali[[#This Row],[Costo previsto]]-SpeseLegali[[#This Row],[Costo effettivo]]</f>
        <v>0</v>
      </c>
    </row>
    <row r="54" spans="1:10" ht="18" customHeight="1" thickBot="1" x14ac:dyDescent="0.25">
      <c r="A54" s="1"/>
      <c r="B54" s="58" t="s">
        <v>34</v>
      </c>
      <c r="C54" s="27" t="s">
        <v>44</v>
      </c>
      <c r="D54" s="26" t="s">
        <v>45</v>
      </c>
      <c r="E54" s="27" t="s">
        <v>46</v>
      </c>
      <c r="F54" s="24"/>
      <c r="G54" s="56" t="s">
        <v>13</v>
      </c>
      <c r="H54" s="131"/>
      <c r="I54" s="89"/>
      <c r="J54" s="94">
        <f>SpeseLegali[[#This Row],[Costo previsto]]-SpeseLegali[[#This Row],[Costo effettivo]]</f>
        <v>0</v>
      </c>
    </row>
    <row r="55" spans="1:10" ht="18" customHeight="1" thickBot="1" x14ac:dyDescent="0.25">
      <c r="A55" s="1"/>
      <c r="B55" s="32" t="s">
        <v>35</v>
      </c>
      <c r="C55" s="78"/>
      <c r="D55" s="92"/>
      <c r="E55" s="92">
        <f>CuraDellaPersona[[#This Row],[Costo previsto]]-CuraDellaPersona[[#This Row],[Costo effettivo]]</f>
        <v>0</v>
      </c>
      <c r="F55" s="2"/>
      <c r="G55" s="21" t="s">
        <v>14</v>
      </c>
      <c r="H55" s="132">
        <f>SUBTOTAL(109,SpeseLegali[Costo previsto])</f>
        <v>0</v>
      </c>
      <c r="I55" s="117">
        <f>SUBTOTAL(109,SpeseLegali[Costo effettivo])</f>
        <v>0</v>
      </c>
      <c r="J55" s="117">
        <f>SUBTOTAL(109,SpeseLegali[Differenza])</f>
        <v>0</v>
      </c>
    </row>
    <row r="56" spans="1:10" ht="18" customHeight="1" thickBot="1" x14ac:dyDescent="0.25">
      <c r="A56" s="1"/>
      <c r="B56" s="31" t="s">
        <v>36</v>
      </c>
      <c r="C56" s="112"/>
      <c r="D56" s="82"/>
      <c r="E56" s="82">
        <f>CuraDellaPersona[[#This Row],[Costo previsto]]-CuraDellaPersona[[#This Row],[Costo effettivo]]</f>
        <v>0</v>
      </c>
      <c r="F56" s="1"/>
      <c r="G56" s="141"/>
      <c r="H56" s="141"/>
      <c r="I56" s="141"/>
      <c r="J56" s="141"/>
    </row>
    <row r="57" spans="1:10" ht="18" customHeight="1" thickBot="1" x14ac:dyDescent="0.25">
      <c r="A57" s="1"/>
      <c r="B57" s="30" t="s">
        <v>37</v>
      </c>
      <c r="C57" s="85"/>
      <c r="D57" s="92"/>
      <c r="E57" s="92">
        <f>CuraDellaPersona[[#This Row],[Costo previsto]]-CuraDellaPersona[[#This Row],[Costo effettivo]]</f>
        <v>0</v>
      </c>
      <c r="F57" s="1"/>
    </row>
    <row r="58" spans="1:10" ht="18" customHeight="1" thickBot="1" x14ac:dyDescent="0.25">
      <c r="A58" s="1"/>
      <c r="B58" s="31" t="s">
        <v>38</v>
      </c>
      <c r="C58" s="112"/>
      <c r="D58" s="82"/>
      <c r="E58" s="112">
        <f>CuraDellaPersona[[#This Row],[Costo previsto]]-CuraDellaPersona[[#This Row],[Costo effettivo]]</f>
        <v>0</v>
      </c>
      <c r="F58" s="1"/>
    </row>
    <row r="59" spans="1:10" ht="18" customHeight="1" thickBot="1" x14ac:dyDescent="0.25">
      <c r="A59" s="1"/>
      <c r="B59" s="32" t="s">
        <v>39</v>
      </c>
      <c r="C59" s="85"/>
      <c r="D59" s="85"/>
      <c r="E59" s="85">
        <f>CuraDellaPersona[[#This Row],[Costo previsto]]-CuraDellaPersona[[#This Row],[Costo effettivo]]</f>
        <v>0</v>
      </c>
      <c r="F59" s="1"/>
    </row>
    <row r="60" spans="1:10" ht="18" customHeight="1" thickBot="1" x14ac:dyDescent="0.25">
      <c r="A60" s="1"/>
      <c r="B60" s="31" t="s">
        <v>40</v>
      </c>
      <c r="C60" s="82"/>
      <c r="D60" s="87"/>
      <c r="E60" s="82">
        <f>CuraDellaPersona[[#This Row],[Costo previsto]]-CuraDellaPersona[[#This Row],[Costo effettivo]]</f>
        <v>0</v>
      </c>
      <c r="F60" s="1"/>
    </row>
    <row r="61" spans="1:10" ht="18" customHeight="1" x14ac:dyDescent="0.2">
      <c r="A61" s="1"/>
      <c r="B61" s="32" t="s">
        <v>13</v>
      </c>
      <c r="C61" s="78"/>
      <c r="D61" s="111"/>
      <c r="E61" s="92">
        <f>CuraDellaPersona[[#This Row],[Costo previsto]]-CuraDellaPersona[[#This Row],[Costo effettivo]]</f>
        <v>0</v>
      </c>
      <c r="F61" s="1"/>
    </row>
    <row r="62" spans="1:10" ht="18" customHeight="1" thickBot="1" x14ac:dyDescent="0.25">
      <c r="A62" s="1"/>
      <c r="B62" s="59" t="s">
        <v>14</v>
      </c>
      <c r="C62" s="129">
        <f>SUBTOTAL(109,CuraDellaPersona[Costo previsto])</f>
        <v>0</v>
      </c>
      <c r="D62" s="133">
        <f>SUBTOTAL(109,CuraDellaPersona[Costo effettivo])</f>
        <v>0</v>
      </c>
      <c r="E62" s="129">
        <f>SUBTOTAL(109,CuraDellaPersona[Differenza])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re Budget mensile personale in questo foglio di lavoro. Le entrate previste e quelle effettive iniziano nella cella B3. Le tabelle di esempio per le categorie di spese si trovano in due colonne a partire dalle celle B10 e G10" sqref="A1" xr:uid="{00000000-0002-0000-0000-000000000000}"/>
    <dataValidation allowBlank="1" showInputMessage="1" showErrorMessage="1" prompt="Il titolo di questo foglio di lavoro si trova in questa cella. Passare alla cella B3 per immettere le entrate previste e quelle effettive. Il riepilogo delle spese e quello del saldo vengono calcolati automaticamente nella cella G3" sqref="B1:J1" xr:uid="{00000000-0002-0000-0000-000001000000}"/>
    <dataValidation allowBlank="1" showInputMessage="1" showErrorMessage="1" prompt="Immettere le entrate previste nella cella E3 e le entrate previste extra nella cella E4. Le entrate mensili previste totali vengono calcolate automaticamente nella cella E5. L'etichetta Entrate mensili effettive si trova nella cella sottostante" sqref="B3:B5" xr:uid="{00000000-0002-0000-0000-000002000000}"/>
    <dataValidation allowBlank="1" showInputMessage="1" showErrorMessage="1" prompt="Immettere l'entrata effettiva 1 nella cella a destra" sqref="C6:D6" xr:uid="{00000000-0002-0000-0000-000003000000}"/>
    <dataValidation allowBlank="1" showInputMessage="1" showErrorMessage="1" prompt="Immettere l'entrata effettiva 1 in questa cella" sqref="E6" xr:uid="{00000000-0002-0000-0000-000004000000}"/>
    <dataValidation allowBlank="1" showInputMessage="1" showErrorMessage="1" prompt="Immettere l'entrata effettiva extra nella cella a destra" sqref="C7:D7" xr:uid="{00000000-0002-0000-0000-000005000000}"/>
    <dataValidation allowBlank="1" showInputMessage="1" showErrorMessage="1" prompt="Immettere l'entrata effettiva extra in questa cella" sqref="E7" xr:uid="{00000000-0002-0000-0000-000006000000}"/>
    <dataValidation allowBlank="1" showInputMessage="1" showErrorMessage="1" prompt="Le entrate mensili effettive totali vengono calcolate automaticamente nella cella a destra" sqref="C8:D8" xr:uid="{00000000-0002-0000-0000-000007000000}"/>
    <dataValidation allowBlank="1" showInputMessage="1" showErrorMessage="1" prompt="Le entrate mensili previste totali vengono calcolate automaticamente in questa cella" sqref="E5" xr:uid="{00000000-0002-0000-0000-000008000000}"/>
    <dataValidation allowBlank="1" showInputMessage="1" showErrorMessage="1" prompt="Immettere le entrate effettive nella cella E6 e quelle effettive extra nella cella E7. Le entrate mensili effettive totali sono calcolate automaticamente nella cella E8. Il riepilogo delle entrate viene calcolato automaticamente a partire dalla cella G3" sqref="B6:B8" xr:uid="{00000000-0002-0000-0000-000009000000}"/>
    <dataValidation allowBlank="1" showInputMessage="1" showErrorMessage="1" prompt="Le entrate mensili effettive totali vengono calcolate automaticamente in questa cella" sqref="E8" xr:uid="{00000000-0002-0000-0000-00000A000000}"/>
    <dataValidation allowBlank="1" showInputMessage="1" showErrorMessage="1" prompt="Il saldo previsto viene calcolato automaticamente nella cella J6" sqref="G6" xr:uid="{00000000-0002-0000-0000-00000B000000}"/>
    <dataValidation allowBlank="1" showInputMessage="1" showErrorMessage="1" prompt="Le spese per l'alloggio di esempio si trovano in questa colonna sotto questa intestazione" sqref="B10" xr:uid="{00000000-0002-0000-0000-00000C000000}"/>
    <dataValidation allowBlank="1" showInputMessage="1" showErrorMessage="1" prompt="Immettere il costo previsto in questa colonna sotto questa intestazione" sqref="C10 H50 C54 H10 H22 H31 H38 H44 C23 C33 C40 C46" xr:uid="{00000000-0002-0000-0000-00000D000000}"/>
    <dataValidation allowBlank="1" showInputMessage="1" showErrorMessage="1" prompt="Immettere il costo effettivo in questa colonna sotto questa intestazione" sqref="D10 D23 D54 I10 I22 I31 I38 I44 I50 D33 D40 D46" xr:uid="{00000000-0002-0000-0000-00000E000000}"/>
    <dataValidation allowBlank="1" showInputMessage="1" showErrorMessage="1" prompt="Le spese per i trasporti di esempio si trovano in questa colonna sotto questa intestazione" sqref="B23" xr:uid="{00000000-0002-0000-0000-00000F000000}"/>
    <dataValidation allowBlank="1" showInputMessage="1" showErrorMessage="1" prompt="Immettere i dettagli nella tabella Cura della persona sottostante" sqref="B53:E53" xr:uid="{00000000-0002-0000-0000-000010000000}"/>
    <dataValidation allowBlank="1" showInputMessage="1" showErrorMessage="1" prompt="Immettere i dettagli nella tabella Trasporti sottostante" sqref="B22:E22" xr:uid="{00000000-0002-0000-0000-000011000000}"/>
    <dataValidation allowBlank="1" showInputMessage="1" showErrorMessage="1" prompt="Le spese per la cura della persona di esempio si trovano in questa colonna sotto questa intestazione" sqref="B54" xr:uid="{00000000-0002-0000-0000-000012000000}"/>
    <dataValidation allowBlank="1" showInputMessage="1" showErrorMessage="1" prompt="Le spese per il tempo libero di esempio si trovano in questa colonna sotto questa intestazione" sqref="G10" xr:uid="{00000000-0002-0000-0000-000013000000}"/>
    <dataValidation allowBlank="1" showInputMessage="1" showErrorMessage="1" prompt="Immettere i dettagli nella tabella Prestiti sottostante" sqref="G21:J21" xr:uid="{00000000-0002-0000-0000-000014000000}"/>
    <dataValidation allowBlank="1" showInputMessage="1" showErrorMessage="1" prompt="Le spese per i prestiti di esempio si trovano in questa colonna sotto questa intestazione" sqref="G22" xr:uid="{00000000-0002-0000-0000-000015000000}"/>
    <dataValidation allowBlank="1" showInputMessage="1" showErrorMessage="1" prompt="Immettere i dettagli nella tabella Imposte sottostante" sqref="G30:J30" xr:uid="{00000000-0002-0000-0000-000016000000}"/>
    <dataValidation allowBlank="1" showInputMessage="1" showErrorMessage="1" prompt="Le spese per le imposte di esempio si trovano in questa colonna sotto questa intestazione" sqref="G31" xr:uid="{00000000-0002-0000-0000-000017000000}"/>
    <dataValidation allowBlank="1" showInputMessage="1" showErrorMessage="1" prompt="Immettere i dettagli nella tabella Risparmi o investimenti sottostante" sqref="G37:J37" xr:uid="{00000000-0002-0000-0000-000018000000}"/>
    <dataValidation allowBlank="1" showInputMessage="1" showErrorMessage="1" prompt="Le spese per risparmi o investimenti di esempio si trovano in questa colonna sotto questa intestazione" sqref="G38" xr:uid="{00000000-0002-0000-0000-000019000000}"/>
    <dataValidation allowBlank="1" showInputMessage="1" showErrorMessage="1" prompt="Immettere i dettagli nella tabella Regali e donazioni sottostante" sqref="G43:J43" xr:uid="{00000000-0002-0000-0000-00001A000000}"/>
    <dataValidation allowBlank="1" showInputMessage="1" showErrorMessage="1" prompt="Le spese per regali e donazioni di esempio si trovano in questa colonna sotto questa intestazione" sqref="G44" xr:uid="{00000000-0002-0000-0000-00001B000000}"/>
    <dataValidation allowBlank="1" showInputMessage="1" showErrorMessage="1" prompt="Immettere i dettagli nella tabella Spese legali sottostante" sqref="G49:J49" xr:uid="{00000000-0002-0000-0000-00001C000000}"/>
    <dataValidation allowBlank="1" showInputMessage="1" showErrorMessage="1" prompt="Le spese legali di esempio si trovano in questa colonna sotto questa intestazione" sqref="G50" xr:uid="{00000000-0002-0000-0000-00001D000000}"/>
    <dataValidation allowBlank="1" showInputMessage="1" showErrorMessage="1" prompt="Il costo previsto totale viene calcolato automaticamente nella cella J57, il costo effettivo totale nella cella J59 e la differenza nella cella J61" sqref="G56:J56" xr:uid="{00000000-0002-0000-0000-00001E000000}"/>
    <dataValidation allowBlank="1" showInputMessage="1" showErrorMessage="1" prompt="Le spese per l'assicurazione di esempio si trovano in questa colonna sotto questa intestazione" sqref="B33" xr:uid="{00000000-0002-0000-0000-00001F000000}"/>
    <dataValidation allowBlank="1" showInputMessage="1" showErrorMessage="1" prompt="Le spese per il cibo di esempio si trovano in questa colonna sotto questa intestazione" sqref="B40" xr:uid="{00000000-0002-0000-0000-000020000000}"/>
    <dataValidation allowBlank="1" showInputMessage="1" showErrorMessage="1" prompt="Modificare o immettere le voci per gli animali in questa colonna sotto questa intestazione" sqref="B46" xr:uid="{00000000-0002-0000-0000-000021000000}"/>
    <dataValidation allowBlank="1" showInputMessage="1" showErrorMessage="1" prompt="Immettere i dettagli nella tabella Assicurazione sottostante" sqref="B32:E32" xr:uid="{00000000-0002-0000-0000-000022000000}"/>
    <dataValidation allowBlank="1" showInputMessage="1" showErrorMessage="1" prompt="Immettere i dettagli nella tabella Cibo sottostante" sqref="B39:E39" xr:uid="{00000000-0002-0000-0000-000023000000}"/>
    <dataValidation allowBlank="1" showInputMessage="1" showErrorMessage="1" prompt="Immettere i dettagli nella tabella Animali sottostante" sqref="B45:E45" xr:uid="{00000000-0002-0000-0000-000024000000}"/>
    <dataValidation allowBlank="1" showInputMessage="1" showErrorMessage="1" prompt="Immettere i dettagli nella tabella Tempo libero sottostante" sqref="G9" xr:uid="{00000000-0002-0000-0000-000025000000}"/>
    <dataValidation allowBlank="1" showInputMessage="1" showErrorMessage="1" prompt="La differenza viene calcolata automaticamente in questa colonna sotto questa intestazione" sqref="E10 J10 E23 J22 E33 J31 E40 E46 J50 J44 J38 E54" xr:uid="{00000000-0002-0000-0000-000026000000}"/>
    <dataValidation allowBlank="1" showInputMessage="1" showErrorMessage="1" prompt="Le entrate mensili previste totali vengono calcolate automaticamente nella cella a destra" sqref="C5:D5" xr:uid="{00000000-0002-0000-0000-000027000000}"/>
    <dataValidation allowBlank="1" showInputMessage="1" showErrorMessage="1" prompt="Immettere l'entrata prevista 1 nella cella a destra" sqref="C3:D3" xr:uid="{00000000-0002-0000-0000-000028000000}"/>
    <dataValidation allowBlank="1" showInputMessage="1" showErrorMessage="1" prompt="Immettere l'entrata prevista extra nella cella a destra" sqref="C4:D4" xr:uid="{00000000-0002-0000-0000-000029000000}"/>
    <dataValidation allowBlank="1" showInputMessage="1" showErrorMessage="1" prompt="Immettere l'entrata prevista 1 in questa cella" sqref="E3" xr:uid="{00000000-0002-0000-0000-00002A000000}"/>
    <dataValidation allowBlank="1" showInputMessage="1" showErrorMessage="1" prompt="Immettere l'entrata prevista extra in questa cella" sqref="E4" xr:uid="{00000000-0002-0000-0000-00002B000000}"/>
    <dataValidation allowBlank="1" showInputMessage="1" showErrorMessage="1" prompt="Il saldo effettivo viene calcolato automaticamente nella cella J7" sqref="G7" xr:uid="{00000000-0002-0000-0000-00002C000000}"/>
    <dataValidation allowBlank="1" showInputMessage="1" showErrorMessage="1" prompt="Le spese previste totali vengono calcolate automaticamente in questa cella" sqref="J3" xr:uid="{00000000-0002-0000-0000-00002D000000}"/>
    <dataValidation allowBlank="1" showInputMessage="1" showErrorMessage="1" prompt="Le spese effettive totali vengono calcolate automaticamente in questa cella" sqref="J4" xr:uid="{00000000-0002-0000-0000-00002E000000}"/>
    <dataValidation allowBlank="1" showInputMessage="1" showErrorMessage="1" prompt="La differenza tra le spese totali viene calcolata automaticamente in questa cella" sqref="J5" xr:uid="{00000000-0002-0000-0000-00002F000000}"/>
    <dataValidation allowBlank="1" showInputMessage="1" showErrorMessage="1" prompt="Le spese previste totali vengono calcolate automaticamente nella cella J3" sqref="G3" xr:uid="{00000000-0002-0000-0000-000030000000}"/>
    <dataValidation allowBlank="1" showInputMessage="1" showErrorMessage="1" prompt="Le spese effettive totali vengono calcolate automaticamente nella cella J4" sqref="G4" xr:uid="{00000000-0002-0000-0000-000031000000}"/>
    <dataValidation allowBlank="1" showInputMessage="1" showErrorMessage="1" prompt="La differenza tra le spese totali viene calcolata automaticamente nella cella a destra" sqref="G5:I5" xr:uid="{00000000-0002-0000-0000-000032000000}"/>
    <dataValidation allowBlank="1" showInputMessage="1" showErrorMessage="1" prompt="La differenza tra il saldo previsto e il saldo effettivo viene calcolata automaticamente nella cella a destra" sqref="G8:I8" xr:uid="{00000000-0002-0000-0000-000033000000}"/>
    <dataValidation allowBlank="1" showInputMessage="1" showErrorMessage="1" prompt="Il saldo previsto viene calcolato automaticamente in questa cella" sqref="J6" xr:uid="{00000000-0002-0000-0000-000034000000}"/>
    <dataValidation allowBlank="1" showInputMessage="1" showErrorMessage="1" prompt="Il saldo effettivo viene calcolato automaticamente in questa cella" sqref="J7" xr:uid="{00000000-0002-0000-0000-000035000000}"/>
    <dataValidation allowBlank="1" showInputMessage="1" showErrorMessage="1" prompt="La differenza i saldi viene calcolata automaticamente in questa cella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mensile personale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2018-12-13T13:01:21Z</dcterms:created>
  <dcterms:modified xsi:type="dcterms:W3CDTF">2018-12-13T13:01:21Z</dcterms:modified>
</cp:coreProperties>
</file>