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mc:AlternateContent xmlns:mc="http://schemas.openxmlformats.org/markup-compatibility/2006">
    <mc:Choice Requires="x15">
      <x15ac:absPath xmlns:x15ac="http://schemas.microsoft.com/office/spreadsheetml/2010/11/ac" url="C:\Users\admin\Desktop\Nuova cartella\"/>
    </mc:Choice>
  </mc:AlternateContent>
  <bookViews>
    <workbookView xWindow="-120" yWindow="-120" windowWidth="28860" windowHeight="16200" tabRatio="695" xr2:uid="{00000000-000D-0000-FFFF-FFFF00000000}"/>
  </bookViews>
  <sheets>
    <sheet name="RIEPILOGO BUDGET YTD" sheetId="1" r:id="rId1"/>
    <sheet name="RIEPILOGO SPESE MENSILI" sheetId="2" r:id="rId2"/>
    <sheet name="DETTAGLIO SPESE" sheetId="3" r:id="rId3"/>
    <sheet name="BENEFICENZA E SPONSORIZZAZIONI" sheetId="4" r:id="rId4"/>
  </sheets>
  <definedNames>
    <definedName name="_ANNO">'RIEPILOGO BUDGET YTD'!$G$2</definedName>
    <definedName name="RowTitleRegion1..G2">'RIEPILOGO BUDGET YTD'!$F$2</definedName>
    <definedName name="Slicer_Account_Title">#N/A</definedName>
    <definedName name="Slicer_Payee">#N/A</definedName>
    <definedName name="Slicer_Payee1">#N/A</definedName>
    <definedName name="Slicer_Requested_by">#N/A</definedName>
    <definedName name="Slicer_Requested_by1">#N/A</definedName>
    <definedName name="_xlnm.Print_Titles" localSheetId="3">'BENEFICENZA E SPONSORIZZAZIONI'!$4:$4</definedName>
    <definedName name="_xlnm.Print_Titles" localSheetId="2">'DETTAGLIO SPESE'!$4:$4</definedName>
    <definedName name="_xlnm.Print_Titles" localSheetId="0">'RIEPILOGO BUDGET YTD'!$4:$4</definedName>
    <definedName name="_xlnm.Print_Titles" localSheetId="1">'RIEPILOGO SPESE MENSILI'!$5:$5</definedName>
    <definedName name="Titolo1">YearToDateTable[[#Headers],[Codice CoGe]]</definedName>
    <definedName name="Titolo2">RiepilogoSpeseMensili[[#Headers],[Codice CoGe]]</definedName>
    <definedName name="Titolo3">DettaglioSpese[[#Headers],[Codice CoGe]]</definedName>
    <definedName name="Titolo4">Altro[[#Headers],[Codice CoGe]]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M3" i="2" l="1"/>
  <c r="O3" i="2"/>
  <c r="K3" i="2"/>
  <c r="L3" i="2"/>
  <c r="I3" i="2"/>
  <c r="J3" i="2"/>
  <c r="D3" i="2"/>
  <c r="H3" i="2"/>
  <c r="N3" i="2"/>
  <c r="F3" i="2"/>
  <c r="G3" i="2"/>
  <c r="E3" i="2"/>
  <c r="E17" i="1"/>
  <c r="E8" i="2" l="1"/>
  <c r="E10" i="2"/>
  <c r="E12" i="2"/>
  <c r="E14" i="2"/>
  <c r="E16" i="2"/>
  <c r="J7" i="2"/>
  <c r="J9" i="2"/>
  <c r="J11" i="2"/>
  <c r="J13" i="2"/>
  <c r="J15" i="2"/>
  <c r="J17" i="2"/>
  <c r="L8" i="2"/>
  <c r="L10" i="2"/>
  <c r="L12" i="2"/>
  <c r="L14" i="2"/>
  <c r="L16" i="2"/>
  <c r="D8" i="2"/>
  <c r="D10" i="2"/>
  <c r="D12" i="2"/>
  <c r="D14" i="2"/>
  <c r="D16" i="2"/>
  <c r="I7" i="2"/>
  <c r="I9" i="2"/>
  <c r="I11" i="2"/>
  <c r="I13" i="2"/>
  <c r="I15" i="2"/>
  <c r="I17" i="2"/>
  <c r="M7" i="2"/>
  <c r="M9" i="2"/>
  <c r="M11" i="2"/>
  <c r="M13" i="2"/>
  <c r="M15" i="2"/>
  <c r="M17" i="2"/>
  <c r="J4" i="2"/>
  <c r="J8" i="2" s="1"/>
  <c r="K4" i="2"/>
  <c r="K7" i="2" s="1"/>
  <c r="E4" i="2"/>
  <c r="E6" i="2" s="1"/>
  <c r="G4" i="2"/>
  <c r="G6" i="2" s="1"/>
  <c r="M4" i="2"/>
  <c r="M6" i="2" s="1"/>
  <c r="O4" i="2"/>
  <c r="O8" i="2" s="1"/>
  <c r="D4" i="2"/>
  <c r="D6" i="2" s="1"/>
  <c r="F4" i="2"/>
  <c r="F8" i="2" s="1"/>
  <c r="L4" i="2"/>
  <c r="L6" i="2" s="1"/>
  <c r="N4" i="2"/>
  <c r="N8" i="2" s="1"/>
  <c r="I4" i="2"/>
  <c r="I6" i="2" s="1"/>
  <c r="H4" i="2"/>
  <c r="H6" i="2" s="1"/>
  <c r="K6" i="2" l="1"/>
  <c r="O6" i="2"/>
  <c r="K16" i="2"/>
  <c r="K14" i="2"/>
  <c r="K12" i="2"/>
  <c r="K10" i="2"/>
  <c r="K8" i="2"/>
  <c r="N17" i="2"/>
  <c r="N15" i="2"/>
  <c r="N13" i="2"/>
  <c r="N11" i="2"/>
  <c r="N9" i="2"/>
  <c r="N7" i="2"/>
  <c r="G16" i="2"/>
  <c r="G14" i="2"/>
  <c r="G12" i="2"/>
  <c r="G10" i="2"/>
  <c r="G8" i="2"/>
  <c r="O17" i="2"/>
  <c r="O15" i="2"/>
  <c r="O13" i="2"/>
  <c r="O11" i="2"/>
  <c r="O9" i="2"/>
  <c r="O7" i="2"/>
  <c r="H16" i="2"/>
  <c r="H14" i="2"/>
  <c r="H12" i="2"/>
  <c r="H10" i="2"/>
  <c r="H8" i="2"/>
  <c r="F17" i="2"/>
  <c r="F15" i="2"/>
  <c r="F13" i="2"/>
  <c r="F11" i="2"/>
  <c r="F9" i="2"/>
  <c r="F7" i="2"/>
  <c r="N6" i="2"/>
  <c r="F6" i="2"/>
  <c r="M16" i="2"/>
  <c r="M14" i="2"/>
  <c r="M12" i="2"/>
  <c r="M10" i="2"/>
  <c r="M8" i="2"/>
  <c r="K17" i="2"/>
  <c r="K15" i="2"/>
  <c r="K13" i="2"/>
  <c r="K11" i="2"/>
  <c r="K9" i="2"/>
  <c r="I16" i="2"/>
  <c r="I14" i="2"/>
  <c r="I12" i="2"/>
  <c r="I10" i="2"/>
  <c r="I8" i="2"/>
  <c r="D17" i="2"/>
  <c r="D15" i="2"/>
  <c r="D13" i="2"/>
  <c r="D11" i="2"/>
  <c r="D9" i="2"/>
  <c r="D7" i="2"/>
  <c r="N16" i="2"/>
  <c r="N14" i="2"/>
  <c r="N12" i="2"/>
  <c r="N10" i="2"/>
  <c r="G17" i="2"/>
  <c r="G15" i="2"/>
  <c r="G13" i="2"/>
  <c r="G11" i="2"/>
  <c r="G9" i="2"/>
  <c r="G7" i="2"/>
  <c r="O16" i="2"/>
  <c r="O14" i="2"/>
  <c r="O12" i="2"/>
  <c r="O10" i="2"/>
  <c r="L17" i="2"/>
  <c r="L15" i="2"/>
  <c r="L13" i="2"/>
  <c r="L11" i="2"/>
  <c r="L9" i="2"/>
  <c r="L7" i="2"/>
  <c r="J16" i="2"/>
  <c r="J14" i="2"/>
  <c r="J12" i="2"/>
  <c r="J10" i="2"/>
  <c r="J18" i="2" s="1"/>
  <c r="H17" i="2"/>
  <c r="H15" i="2"/>
  <c r="H13" i="2"/>
  <c r="H11" i="2"/>
  <c r="H9" i="2"/>
  <c r="H7" i="2"/>
  <c r="F16" i="2"/>
  <c r="F14" i="2"/>
  <c r="F12" i="2"/>
  <c r="F10" i="2"/>
  <c r="E17" i="2"/>
  <c r="E15" i="2"/>
  <c r="E13" i="2"/>
  <c r="E11" i="2"/>
  <c r="E9" i="2"/>
  <c r="E7" i="2"/>
  <c r="J6" i="2"/>
  <c r="K18" i="2"/>
  <c r="P6" i="2" l="1"/>
  <c r="D5" i="1" s="1"/>
  <c r="D18" i="2"/>
  <c r="E18" i="2"/>
  <c r="L18" i="2"/>
  <c r="M18" i="2"/>
  <c r="N18" i="2"/>
  <c r="P14" i="2"/>
  <c r="D13" i="1" s="1"/>
  <c r="F13" i="1" s="1"/>
  <c r="G13" i="1" s="1"/>
  <c r="P9" i="2"/>
  <c r="D8" i="1" s="1"/>
  <c r="F8" i="1" s="1"/>
  <c r="G8" i="1" s="1"/>
  <c r="P7" i="2"/>
  <c r="D6" i="1" s="1"/>
  <c r="G18" i="2"/>
  <c r="O18" i="2"/>
  <c r="F18" i="2"/>
  <c r="P12" i="2"/>
  <c r="D11" i="1" s="1"/>
  <c r="F11" i="1" s="1"/>
  <c r="G11"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F6" i="1"/>
  <c r="G6" i="1" s="1"/>
  <c r="P18" i="2" l="1"/>
  <c r="F5" i="1"/>
  <c r="D17" i="1"/>
  <c r="G5" i="1" l="1"/>
  <c r="F17" i="1"/>
  <c r="G17" i="1" s="1"/>
</calcChain>
</file>

<file path=xl/sharedStrings.xml><?xml version="1.0" encoding="utf-8"?>
<sst xmlns="http://schemas.openxmlformats.org/spreadsheetml/2006/main" count="112" uniqueCount="72">
  <si>
    <t>RIEPILOGO SPESE MENSILI</t>
  </si>
  <si>
    <t>EFFETTIVO e BUDGET DA INIZIO ANNO</t>
  </si>
  <si>
    <t>Codice CoGe</t>
  </si>
  <si>
    <t>Totale</t>
  </si>
  <si>
    <t>Titolo conto</t>
  </si>
  <si>
    <t>Pubblicità</t>
  </si>
  <si>
    <t>Attrezzature ufficio</t>
  </si>
  <si>
    <t>Stampanti</t>
  </si>
  <si>
    <t>Costi dei server</t>
  </si>
  <si>
    <t>Materiali</t>
  </si>
  <si>
    <t>Spese client</t>
  </si>
  <si>
    <t>Computer</t>
  </si>
  <si>
    <t>Copertura sanitaria</t>
  </si>
  <si>
    <t>Costi edificio</t>
  </si>
  <si>
    <t>Marketing</t>
  </si>
  <si>
    <t>Beneficenza</t>
  </si>
  <si>
    <t>Sponsorizzazioni</t>
  </si>
  <si>
    <t>Effettivo</t>
  </si>
  <si>
    <t>Budget</t>
  </si>
  <si>
    <t>anno</t>
  </si>
  <si>
    <t>Rimanente (€)</t>
  </si>
  <si>
    <t>Rimanente (%)</t>
  </si>
  <si>
    <t>RIEPILOGO BUDGET YTD</t>
  </si>
  <si>
    <t>Questa cella contiene il filtro dei dati per filtrare i dati in base ai titoli dei conti.</t>
  </si>
  <si>
    <t>DETTAGLIO SPESE</t>
  </si>
  <si>
    <t>Gennaio</t>
  </si>
  <si>
    <t>Febbraio</t>
  </si>
  <si>
    <t>Marzo</t>
  </si>
  <si>
    <t>Aprile</t>
  </si>
  <si>
    <t>Maggio</t>
  </si>
  <si>
    <t>Giugno</t>
  </si>
  <si>
    <t>Luglio</t>
  </si>
  <si>
    <t>Agosto</t>
  </si>
  <si>
    <t>Settembre</t>
  </si>
  <si>
    <t>Ottobre</t>
  </si>
  <si>
    <t>Novembre</t>
  </si>
  <si>
    <t>Dicembre</t>
  </si>
  <si>
    <t xml:space="preserve"> </t>
  </si>
  <si>
    <t>Questa cella contiene il filtro dei dati per filtrare i dati in base a richiesto da, mentre la cella a destra contiene il filtro dei dati per filtrare i dati in base al beneficiario.</t>
  </si>
  <si>
    <t>BENEFICENZA E SPONSORIZZAZIONI</t>
  </si>
  <si>
    <t>Data fattura</t>
  </si>
  <si>
    <t>Data</t>
  </si>
  <si>
    <t>N. fattura</t>
  </si>
  <si>
    <t>Richiedente</t>
  </si>
  <si>
    <t>Diego Sagese</t>
  </si>
  <si>
    <t>Luca Udinesi</t>
  </si>
  <si>
    <t>Importo assegno</t>
  </si>
  <si>
    <t>Questa cella contiene il filtro dei dati per filtrare i dati in base al beneficiario.</t>
  </si>
  <si>
    <t>Beneficiario</t>
  </si>
  <si>
    <t xml:space="preserve">Consolidated Messenger </t>
  </si>
  <si>
    <t xml:space="preserve">A. Datum Corporation </t>
  </si>
  <si>
    <t>Uso assegno</t>
  </si>
  <si>
    <t>Mailer</t>
  </si>
  <si>
    <t>2 computer desktop</t>
  </si>
  <si>
    <t>Metodo di distribuzione</t>
  </si>
  <si>
    <t>Posta</t>
  </si>
  <si>
    <t>Credito</t>
  </si>
  <si>
    <t>Data archiviazione</t>
  </si>
  <si>
    <t>Data avvio richiesta assegno</t>
  </si>
  <si>
    <t>Giorgia Fanucci</t>
  </si>
  <si>
    <t>Contributo anno precedente</t>
  </si>
  <si>
    <t xml:space="preserve">School of Fine Art </t>
  </si>
  <si>
    <t xml:space="preserve">Wingtip Toys </t>
  </si>
  <si>
    <t>Scopo</t>
  </si>
  <si>
    <t>Borse di studio</t>
  </si>
  <si>
    <t>Community</t>
  </si>
  <si>
    <t>Approvato da</t>
  </si>
  <si>
    <t>Rebecca Baresi</t>
  </si>
  <si>
    <t>Francesca Bianchi</t>
  </si>
  <si>
    <t>Categoria</t>
  </si>
  <si>
    <t>Arte</t>
  </si>
  <si>
    <t>Assegno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</si>
</sst>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 #,##0.00;\-&quot;€&quot;\ #,##0.00"/>
    <numFmt numFmtId="164" formatCode="_(* #,##0_);_(* \(#,##0\);_(* &quot;-&quot;_);_(@_)"/>
    <numFmt numFmtId="165" formatCode="_-* #,##0.00\ &quot;€&quot;_-;\-* #,##0.00\ &quot;€&quot;_-;_-* &quot;-&quot;??\ &quot;€&quot;_-;_-@_-"/>
    <numFmt numFmtId="166" formatCode="0_ ;\-0\ "/>
  </numFmts>
  <fonts count="21" x14ac:knownFonts="1">
    <font>
      <sz val="11"/>
      <color theme="1" tint="-0.24994659260841701"/>
      <name val="Times New Roman"/>
      <family val="2"/>
      <scheme val="minor"/>
    </font>
    <font>
      <sz val="11"/>
      <color theme="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
      <u/>
      <sz val="11"/>
      <color theme="11"/>
      <name val="Times New Roman"/>
      <family val="2"/>
      <scheme val="minor"/>
    </font>
    <font>
      <sz val="18"/>
      <color theme="3"/>
      <name val="Century Gothic"/>
      <family val="2"/>
      <scheme val="maj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sz val="11"/>
      <color rgb="FF3F3F76"/>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b/>
      <sz val="11"/>
      <color theme="1"/>
      <name val="Times New Roman"/>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3" fillId="0" borderId="1" applyNumberFormat="0" applyFill="0" applyAlignment="0" applyProtection="0"/>
    <xf numFmtId="0" fontId="3" fillId="0" borderId="7" applyNumberFormat="0" applyFill="0" applyAlignment="0" applyProtection="0"/>
    <xf numFmtId="0" fontId="3" fillId="0" borderId="5" applyNumberFormat="0" applyFill="0" applyAlignment="0" applyProtection="0"/>
    <xf numFmtId="0" fontId="3" fillId="0" borderId="6" applyNumberFormat="0" applyFill="0" applyAlignment="0" applyProtection="0"/>
    <xf numFmtId="0" fontId="5" fillId="0" borderId="0" applyNumberFormat="0" applyFill="0" applyBorder="0" applyAlignment="0" applyProtection="0">
      <alignment vertical="center" wrapText="1"/>
    </xf>
    <xf numFmtId="166" fontId="7" fillId="0" borderId="0" applyFont="0" applyFill="0" applyBorder="0" applyAlignment="0" applyProtection="0"/>
    <xf numFmtId="7" fontId="7" fillId="0" borderId="0" applyFont="0" applyFill="0" applyBorder="0" applyAlignment="0" applyProtection="0"/>
    <xf numFmtId="10" fontId="7" fillId="0" borderId="0" applyFont="0" applyFill="0" applyBorder="0" applyAlignment="0" applyProtection="0"/>
    <xf numFmtId="14" fontId="7" fillId="0" borderId="0">
      <alignment horizontal="right" vertical="center" wrapText="1"/>
    </xf>
    <xf numFmtId="0" fontId="8" fillId="0" borderId="0" applyNumberFormat="0" applyFill="0" applyBorder="0" applyAlignment="0" applyProtection="0">
      <alignment vertical="center" wrapText="1"/>
    </xf>
    <xf numFmtId="164"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7"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alignment vertical="center" wrapText="1"/>
    </xf>
    <xf numFmtId="14" fontId="2" fillId="0" borderId="0" xfId="0" applyNumberFormat="1" applyFont="1">
      <alignment vertical="center" wrapText="1"/>
    </xf>
    <xf numFmtId="0" fontId="4" fillId="0" borderId="1" xfId="1" applyFont="1" applyAlignment="1">
      <alignment horizontal="right" vertical="center"/>
    </xf>
    <xf numFmtId="0" fontId="3" fillId="0" borderId="1" xfId="1" applyAlignment="1">
      <alignment vertical="center"/>
    </xf>
    <xf numFmtId="0" fontId="2" fillId="0" borderId="0" xfId="0" applyFont="1" applyAlignment="1">
      <alignment vertical="center" wrapText="1"/>
    </xf>
    <xf numFmtId="0" fontId="6" fillId="0" borderId="0" xfId="5" applyFont="1" applyAlignment="1">
      <alignment vertical="center" wrapText="1"/>
    </xf>
    <xf numFmtId="0" fontId="2" fillId="0" borderId="4" xfId="0" applyFont="1" applyBorder="1" applyAlignment="1">
      <alignment horizontal="center" vertical="center" wrapText="1"/>
    </xf>
    <xf numFmtId="0" fontId="0" fillId="0" borderId="0" xfId="0" applyFont="1" applyFill="1" applyBorder="1">
      <alignment vertical="center" wrapText="1"/>
    </xf>
    <xf numFmtId="0" fontId="0" fillId="0" borderId="0" xfId="0" applyFont="1" applyFill="1" applyBorder="1" applyAlignment="1">
      <alignment horizontal="left" vertical="center"/>
    </xf>
    <xf numFmtId="10" fontId="0" fillId="0" borderId="0" xfId="0" applyNumberFormat="1" applyFont="1" applyFill="1" applyBorder="1">
      <alignment vertical="center" wrapText="1"/>
    </xf>
    <xf numFmtId="0" fontId="0" fillId="0" borderId="0" xfId="0" applyFont="1" applyFill="1" applyBorder="1" applyAlignment="1">
      <alignment vertical="center" wrapText="1"/>
    </xf>
    <xf numFmtId="7" fontId="0" fillId="0" borderId="0" xfId="7" applyFont="1" applyFill="1" applyBorder="1" applyAlignment="1">
      <alignment vertical="center" wrapText="1"/>
    </xf>
    <xf numFmtId="10" fontId="0" fillId="0" borderId="0" xfId="8" applyFont="1" applyFill="1" applyBorder="1" applyAlignment="1">
      <alignment vertical="center" wrapText="1"/>
    </xf>
    <xf numFmtId="166" fontId="0" fillId="0" borderId="0" xfId="6" applyFont="1" applyFill="1" applyBorder="1" applyAlignment="1">
      <alignment horizontal="left" vertical="center"/>
    </xf>
    <xf numFmtId="166" fontId="0" fillId="0" borderId="0" xfId="6" applyFont="1" applyFill="1" applyBorder="1" applyAlignment="1">
      <alignment vertical="center" wrapText="1"/>
    </xf>
    <xf numFmtId="0" fontId="2" fillId="0" borderId="0" xfId="0" applyFont="1" applyBorder="1" applyAlignment="1">
      <alignment horizontal="center" vertical="center" wrapText="1"/>
    </xf>
    <xf numFmtId="7" fontId="0" fillId="0" borderId="0" xfId="7" applyFont="1" applyAlignment="1">
      <alignment vertical="center" wrapText="1"/>
    </xf>
    <xf numFmtId="7" fontId="0" fillId="0" borderId="0" xfId="7" applyFont="1" applyBorder="1" applyAlignment="1">
      <alignment vertical="center" wrapText="1"/>
    </xf>
    <xf numFmtId="166" fontId="0" fillId="0" borderId="0" xfId="6" applyNumberFormat="1" applyFont="1" applyFill="1" applyBorder="1" applyAlignment="1">
      <alignment horizontal="left" vertical="center"/>
    </xf>
    <xf numFmtId="7" fontId="0" fillId="0" borderId="0" xfId="7" applyNumberFormat="1" applyFont="1" applyFill="1" applyBorder="1" applyAlignment="1">
      <alignment vertical="center" wrapText="1"/>
    </xf>
    <xf numFmtId="7" fontId="0" fillId="0" borderId="0" xfId="0" applyNumberFormat="1" applyFont="1" applyFill="1" applyBorder="1">
      <alignment vertical="center" wrapText="1"/>
    </xf>
    <xf numFmtId="0" fontId="0" fillId="0" borderId="0" xfId="0" applyNumberFormat="1" applyFont="1" applyFill="1" applyBorder="1">
      <alignment vertical="center" wrapText="1"/>
    </xf>
    <xf numFmtId="14" fontId="7" fillId="0" borderId="0" xfId="9">
      <alignment horizontal="right" vertical="center" wrapText="1"/>
    </xf>
    <xf numFmtId="0" fontId="3" fillId="0" borderId="1" xfId="1" applyAlignment="1">
      <alignment horizontal="left"/>
    </xf>
    <xf numFmtId="0" fontId="3" fillId="0" borderId="7" xfId="2"/>
    <xf numFmtId="0" fontId="0" fillId="0" borderId="2" xfId="0" applyBorder="1" applyAlignment="1">
      <alignment horizontal="center" vertical="center" wrapText="1"/>
    </xf>
    <xf numFmtId="0" fontId="3" fillId="0" borderId="5" xfId="3" applyAlignment="1">
      <alignment vertical="top"/>
    </xf>
    <xf numFmtId="0" fontId="0" fillId="0" borderId="3" xfId="0" applyBorder="1" applyAlignment="1">
      <alignment horizontal="center" vertical="center" wrapText="1"/>
    </xf>
    <xf numFmtId="0" fontId="3" fillId="0" borderId="6" xfId="4" applyAlignment="1"/>
  </cellXfs>
  <cellStyles count="50">
    <cellStyle name="20% - Colore 1" xfId="27" builtinId="30" customBuiltin="1"/>
    <cellStyle name="20% - Colore 2" xfId="31" builtinId="34" customBuiltin="1"/>
    <cellStyle name="20% - Colore 3" xfId="35" builtinId="38" customBuiltin="1"/>
    <cellStyle name="20% - Colore 4" xfId="39" builtinId="42" customBuiltin="1"/>
    <cellStyle name="20% - Colore 5" xfId="43" builtinId="46" customBuiltin="1"/>
    <cellStyle name="20% - Colore 6" xfId="47" builtinId="50" customBuiltin="1"/>
    <cellStyle name="40% - Colore 1" xfId="28" builtinId="31" customBuiltin="1"/>
    <cellStyle name="40% - Colore 2" xfId="32" builtinId="35" customBuiltin="1"/>
    <cellStyle name="40% - Colore 3" xfId="36" builtinId="39" customBuiltin="1"/>
    <cellStyle name="40% - Colore 4" xfId="40" builtinId="43" customBuiltin="1"/>
    <cellStyle name="40% - Colore 5" xfId="44" builtinId="47" customBuiltin="1"/>
    <cellStyle name="40% - Colore 6" xfId="48" builtinId="51" customBuiltin="1"/>
    <cellStyle name="60% - Colore 1" xfId="29" builtinId="32" customBuiltin="1"/>
    <cellStyle name="60% - Colore 2" xfId="33" builtinId="36" customBuiltin="1"/>
    <cellStyle name="60% - Colore 3" xfId="37" builtinId="40" customBuiltin="1"/>
    <cellStyle name="60% - Colore 4" xfId="41" builtinId="44" customBuiltin="1"/>
    <cellStyle name="60% - Colore 5" xfId="45" builtinId="48" customBuiltin="1"/>
    <cellStyle name="60% - Colore 6" xfId="49" builtinId="52" customBuiltin="1"/>
    <cellStyle name="Calcolo" xfId="19" builtinId="22" customBuiltin="1"/>
    <cellStyle name="Cella collegata" xfId="20" builtinId="24" customBuiltin="1"/>
    <cellStyle name="Cella da controllare" xfId="21" builtinId="23" customBuiltin="1"/>
    <cellStyle name="Collegamento ipertestuale" xfId="5" builtinId="8" customBuiltin="1"/>
    <cellStyle name="Collegamento ipertestuale visitato" xfId="10" builtinId="9" customBuiltin="1"/>
    <cellStyle name="Colore 1" xfId="26" builtinId="29" customBuiltin="1"/>
    <cellStyle name="Colore 2" xfId="30" builtinId="33" customBuiltin="1"/>
    <cellStyle name="Colore 3" xfId="34" builtinId="37" customBuiltin="1"/>
    <cellStyle name="Colore 4" xfId="38" builtinId="41" customBuiltin="1"/>
    <cellStyle name="Colore 5" xfId="42" builtinId="45" customBuiltin="1"/>
    <cellStyle name="Colore 6" xfId="46" builtinId="49" customBuiltin="1"/>
    <cellStyle name="Data" xfId="9" xr:uid="{00000000-0005-0000-0000-000002000000}"/>
    <cellStyle name="Input" xfId="17" builtinId="20" customBuiltin="1"/>
    <cellStyle name="Migliaia" xfId="6" builtinId="3" customBuiltin="1"/>
    <cellStyle name="Migliaia [0]" xfId="11" builtinId="6" customBuiltin="1"/>
    <cellStyle name="Neutrale" xfId="16" builtinId="28" customBuiltin="1"/>
    <cellStyle name="Normale" xfId="0" builtinId="0" customBuiltin="1"/>
    <cellStyle name="Nota" xfId="23" builtinId="10" customBuiltin="1"/>
    <cellStyle name="Output" xfId="18" builtinId="21" customBuiltin="1"/>
    <cellStyle name="Percentuale" xfId="8" builtinId="5" customBuiltin="1"/>
    <cellStyle name="Testo avviso" xfId="22" builtinId="11" customBuiltin="1"/>
    <cellStyle name="Testo descrittivo" xfId="24" builtinId="53" customBuiltin="1"/>
    <cellStyle name="Titolo" xfId="13" builtinId="15" customBuiltin="1"/>
    <cellStyle name="Titolo 1" xfId="1" builtinId="16" customBuiltin="1"/>
    <cellStyle name="Titolo 2" xfId="2" builtinId="17" customBuiltin="1"/>
    <cellStyle name="Titolo 3" xfId="3" builtinId="18" customBuiltin="1"/>
    <cellStyle name="Titolo 4" xfId="4" builtinId="19" customBuiltin="1"/>
    <cellStyle name="Totale" xfId="25" builtinId="25" customBuiltin="1"/>
    <cellStyle name="Valore non valido" xfId="15" builtinId="27" customBuiltin="1"/>
    <cellStyle name="Valore valido" xfId="14" builtinId="26" customBuiltin="1"/>
    <cellStyle name="Valuta" xfId="12" builtinId="4" customBuiltin="1"/>
    <cellStyle name="Valuta [0]" xfId="7" builtinId="7" customBuiltin="1"/>
  </cellStyles>
  <dxfs count="86">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1" formatCode="&quot;€&quot;\ #,##0.00;\-&quot;€&quot;\ #,##0.0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1" formatCode="&quot;€&quot;\ #,##0.00;\-&quot;€&quot;\ #,##0.00"/>
    </dxf>
    <dxf>
      <numFmt numFmtId="166" formatCode="0_ ;\-0\ "/>
      <alignment horizontal="left" vertical="center" textRotation="0" wrapText="0" indent="0" justifyLastLine="0" shrinkToFit="0" readingOrder="0"/>
    </dxf>
    <dxf>
      <numFmt numFmtId="11" formatCode="&quot;€&quot;\ #,##0.00;\-&quot;€&quot;\ #,##0.00"/>
    </dxf>
    <dxf>
      <numFmt numFmtId="11" formatCode="&quot;€&quot;\ #,##0.00;\-&quot;€&quot;\ #,##0.00"/>
    </dxf>
    <dxf>
      <numFmt numFmtId="11" formatCode="&quot;€&quot;\ #,##0.00;\-&quot;€&quot;\ #,##0.00"/>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za e sponsorizzazioni" pivot="0" count="7" xr9:uid="{00000000-0011-0000-FFFF-FFFF00000000}">
      <tableStyleElement type="wholeTable" dxfId="85"/>
      <tableStyleElement type="headerRow" dxfId="84"/>
      <tableStyleElement type="totalRow" dxfId="83"/>
      <tableStyleElement type="firstColumn" dxfId="82"/>
      <tableStyleElement type="lastColumn" dxfId="81"/>
      <tableStyleElement type="firstRowStripe" dxfId="80"/>
      <tableStyleElement type="firstColumnStripe" dxfId="79"/>
    </tableStyle>
    <tableStyle name="Dettaglio spese" pivot="0" count="7" xr9:uid="{00000000-0011-0000-FFFF-FFFF01000000}">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 name="Filtro dati Beneficenza e sponsorizzazioni" pivot="0" table="0" count="10" xr9:uid="{00000000-0011-0000-FFFF-FFFF03000000}">
      <tableStyleElement type="wholeTable" dxfId="71"/>
      <tableStyleElement type="headerRow" dxfId="70"/>
    </tableStyle>
    <tableStyle name="Filtro dati Dettaglio spese" pivot="0" table="0" count="10" xr9:uid="{00000000-0011-0000-FFFF-FFFF04000000}">
      <tableStyleElement type="wholeTable" dxfId="69"/>
      <tableStyleElement type="headerRow" dxfId="68"/>
    </tableStyle>
    <tableStyle name="Filtro dati Riepilogo spese mensili" pivot="0" table="0" count="10" xr9:uid="{00000000-0011-0000-FFFF-FFFF05000000}">
      <tableStyleElement type="wholeTable" dxfId="67"/>
      <tableStyleElement type="headerRow" dxfId="66"/>
    </tableStyle>
    <tableStyle name="Riepilogo Budget YTD" pivot="0" count="9" xr9:uid="{00000000-0011-0000-FFFF-FFFF07000000}">
      <tableStyleElement type="wholeTable" dxfId="65"/>
      <tableStyleElement type="headerRow" dxfId="64"/>
      <tableStyleElement type="totalRow" dxfId="63"/>
      <tableStyleElement type="firstColumn" dxfId="62"/>
      <tableStyleElement type="lastColumn" dxfId="61"/>
      <tableStyleElement type="firstRowStripe" dxfId="60"/>
      <tableStyleElement type="secondRowStripe" dxfId="59"/>
      <tableStyleElement type="firstColumnStripe" dxfId="58"/>
      <tableStyleElement type="secondColumnStripe" dxfId="57"/>
    </tableStyle>
    <tableStyle name="Riepilogo Spese Mensili" pivot="0" count="9" xr9:uid="{00000000-0011-0000-FFFF-FFFF02000000}">
      <tableStyleElement type="wholeTable" dxfId="56"/>
      <tableStyleElement type="headerRow" dxfId="55"/>
      <tableStyleElement type="totalRow" dxfId="54"/>
      <tableStyleElement type="firstColumn" dxfId="53"/>
      <tableStyleElement type="lastColumn" dxfId="52"/>
      <tableStyleElement type="firstRowStripe" dxfId="51"/>
      <tableStyleElement type="secondRowStripe" dxfId="50"/>
      <tableStyleElement type="firstColumnStripe" dxfId="49"/>
      <tableStyleElement type="secondColumnStripe" dxfId="48"/>
    </tableStyle>
    <tableStyle name="SlicerStyleDark4 2" pivot="0" table="0" count="10" xr9:uid="{00000000-0011-0000-FFFF-FFFF06000000}">
      <tableStyleElement type="wholeTable" dxfId="47"/>
      <tableStyleElement type="headerRow" dxfId="46"/>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Filtro dati Beneficenza e sponsorizzazioni">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Filtro dati Dettaglio spese">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Filtro dati Riepilogo spese mensili">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RIEPILOGO SPESE MENSILI'!A1"/></Relationships>
</file>

<file path=xl/drawings/_rels/drawing2.xml.rels><?xml version="1.0" encoding="UTF-8" standalone="yes"?>
<Relationships xmlns="http://schemas.openxmlformats.org/package/2006/relationships"><Relationship Id="rId2" Type="http://schemas.openxmlformats.org/officeDocument/2006/relationships/hyperlink" Target="#'RIEPILOGO BUDGET YTD'!A1"/><Relationship Id="rId1" Type="http://schemas.openxmlformats.org/officeDocument/2006/relationships/hyperlink" Target="#'DETTAGLIO SPESE'!A1"/></Relationships>
</file>

<file path=xl/drawings/_rels/drawing3.xml.rels><?xml version="1.0" encoding="UTF-8" standalone="yes"?>
<Relationships xmlns="http://schemas.openxmlformats.org/package/2006/relationships"><Relationship Id="rId2" Type="http://schemas.openxmlformats.org/officeDocument/2006/relationships/hyperlink" Target="#'RIEPILOGO SPESE MENSILI'!A1"/><Relationship Id="rId1" Type="http://schemas.openxmlformats.org/officeDocument/2006/relationships/hyperlink" Target="#'BENEFICENZA E SPONSORIZZAZIONI'!A1"/></Relationships>
</file>

<file path=xl/drawings/_rels/drawing4.xml.rels><?xml version="1.0" encoding="UTF-8" standalone="yes"?>
<Relationships xmlns="http://schemas.openxmlformats.org/package/2006/relationships"><Relationship Id="rId1" Type="http://schemas.openxmlformats.org/officeDocument/2006/relationships/hyperlink" Target="#'DETTAGLIO SPES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1188000</xdr:colOff>
      <xdr:row>1</xdr:row>
      <xdr:rowOff>19050</xdr:rowOff>
    </xdr:to>
    <xdr:sp macro="" textlink="">
      <xdr:nvSpPr>
        <xdr:cNvPr id="2" name="Freccia a destra 1" descr="Pulsante di spostamento destro">
          <a:hlinkClick xmlns:r="http://schemas.openxmlformats.org/officeDocument/2006/relationships" r:id="rId1" tooltip="Selezionare per passare al foglio di lavoro RIEPILOGO SPESE MENSILI"/>
          <a:extLst>
            <a:ext uri="{FF2B5EF4-FFF2-40B4-BE49-F238E27FC236}">
              <a16:creationId xmlns:a16="http://schemas.microsoft.com/office/drawing/2014/main" id="{00000000-0008-0000-0000-000002000000}"/>
            </a:ext>
          </a:extLst>
        </xdr:cNvPr>
        <xdr:cNvSpPr/>
      </xdr:nvSpPr>
      <xdr:spPr>
        <a:xfrm>
          <a:off x="180975" y="0"/>
          <a:ext cx="1188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SUCCESSIVO</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2</xdr:row>
      <xdr:rowOff>19051</xdr:rowOff>
    </xdr:from>
    <xdr:to>
      <xdr:col>17</xdr:col>
      <xdr:colOff>9525</xdr:colOff>
      <xdr:row>3</xdr:row>
      <xdr:rowOff>441326</xdr:rowOff>
    </xdr:to>
    <mc:AlternateContent xmlns:mc="http://schemas.openxmlformats.org/markup-compatibility/2006" xmlns:sle15="http://schemas.microsoft.com/office/drawing/2012/slicer">
      <mc:Choice Requires="sle15">
        <xdr:graphicFrame macro="">
          <xdr:nvGraphicFramePr>
            <xdr:cNvPr id="3" name="Titolo conto" descr="Filtrare il riepilogo spese mensili per campo Titolo conto">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tolo conto"/>
            </a:graphicData>
          </a:graphic>
        </xdr:graphicFrame>
      </mc:Choice>
      <mc:Fallback xmlns="">
        <xdr:sp macro="" textlink="">
          <xdr:nvSpPr>
            <xdr:cNvPr id="0" name=""/>
            <xdr:cNvSpPr>
              <a:spLocks noTextEdit="1"/>
            </xdr:cNvSpPr>
          </xdr:nvSpPr>
          <xdr:spPr>
            <a:xfrm>
              <a:off x="200025" y="523876"/>
              <a:ext cx="13763625" cy="889000"/>
            </a:xfrm>
            <a:prstGeom prst="rect">
              <a:avLst/>
            </a:prstGeom>
            <a:solidFill>
              <a:prstClr val="white"/>
            </a:solidFill>
            <a:ln w="1">
              <a:solidFill>
                <a:prstClr val="green"/>
              </a:solidFill>
            </a:ln>
          </xdr:spPr>
          <xdr:txBody>
            <a:bodyPr vertOverflow="clip" horzOverflow="clip" rtlCol="false"/>
            <a:lstStyle/>
            <a:p>
              <a:pPr rtl="false"/>
              <a:r>
                <a:rPr lang="it" sz="1100"/>
                <a:t>Questa forma rappresenta un filtro dei dati di tabella. I filtri dei dati di tabella sono supportati in Excel o versioni successive.
Se la forma è stata modificata in una versione precedente di Excel o se la cartella di lavoro è stata salvata in Excel 2007 o versioni precedenti, non è possibile usare il filtro dei dati.</a:t>
              </a:r>
            </a:p>
          </xdr:txBody>
        </xdr:sp>
      </mc:Fallback>
    </mc:AlternateContent>
    <xdr:clientData/>
  </xdr:twoCellAnchor>
  <xdr:twoCellAnchor editAs="oneCell">
    <xdr:from>
      <xdr:col>2</xdr:col>
      <xdr:colOff>0</xdr:colOff>
      <xdr:row>0</xdr:row>
      <xdr:rowOff>0</xdr:rowOff>
    </xdr:from>
    <xdr:to>
      <xdr:col>2</xdr:col>
      <xdr:colOff>1188000</xdr:colOff>
      <xdr:row>1</xdr:row>
      <xdr:rowOff>19050</xdr:rowOff>
    </xdr:to>
    <xdr:sp macro="" textlink="">
      <xdr:nvSpPr>
        <xdr:cNvPr id="4" name="Freccia a destra 3" descr="Pulsante di spostamento destro">
          <a:hlinkClick xmlns:r="http://schemas.openxmlformats.org/officeDocument/2006/relationships" r:id="rId1" tooltip="Selezionare per passare al foglio di lavoro DETTAGLIO SPESE"/>
          <a:extLst>
            <a:ext uri="{FF2B5EF4-FFF2-40B4-BE49-F238E27FC236}">
              <a16:creationId xmlns:a16="http://schemas.microsoft.com/office/drawing/2014/main" id="{00000000-0008-0000-0100-000004000000}"/>
            </a:ext>
          </a:extLst>
        </xdr:cNvPr>
        <xdr:cNvSpPr/>
      </xdr:nvSpPr>
      <xdr:spPr>
        <a:xfrm>
          <a:off x="1514475" y="0"/>
          <a:ext cx="1188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SUCCESSIVO</a:t>
          </a:r>
        </a:p>
      </xdr:txBody>
    </xdr:sp>
    <xdr:clientData fPrintsWithSheet="0"/>
  </xdr:twoCellAnchor>
  <xdr:twoCellAnchor editAs="oneCell">
    <xdr:from>
      <xdr:col>1</xdr:col>
      <xdr:colOff>142875</xdr:colOff>
      <xdr:row>0</xdr:row>
      <xdr:rowOff>0</xdr:rowOff>
    </xdr:from>
    <xdr:to>
      <xdr:col>1</xdr:col>
      <xdr:colOff>1330875</xdr:colOff>
      <xdr:row>1</xdr:row>
      <xdr:rowOff>19050</xdr:rowOff>
    </xdr:to>
    <xdr:sp macro="" textlink="">
      <xdr:nvSpPr>
        <xdr:cNvPr id="5" name="Freccia a sinistra 4" descr="Pulsante di spostamento sinistro">
          <a:hlinkClick xmlns:r="http://schemas.openxmlformats.org/officeDocument/2006/relationships" r:id="rId2" tooltip="Selezionare per passare al foglio di lavoro RIEPILOGO BUDGET YTD"/>
          <a:extLst>
            <a:ext uri="{FF2B5EF4-FFF2-40B4-BE49-F238E27FC236}">
              <a16:creationId xmlns:a16="http://schemas.microsoft.com/office/drawing/2014/main" id="{00000000-0008-0000-0100-000005000000}"/>
            </a:ext>
          </a:extLst>
        </xdr:cNvPr>
        <xdr:cNvSpPr/>
      </xdr:nvSpPr>
      <xdr:spPr>
        <a:xfrm>
          <a:off x="323850" y="0"/>
          <a:ext cx="1188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PRECEDENTE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10</xdr:col>
      <xdr:colOff>1</xdr:colOff>
      <xdr:row>2</xdr:row>
      <xdr:rowOff>904875</xdr:rowOff>
    </xdr:to>
    <mc:AlternateContent xmlns:mc="http://schemas.openxmlformats.org/markup-compatibility/2006" xmlns:sle15="http://schemas.microsoft.com/office/drawing/2012/slicer">
      <mc:Choice Requires="sle15">
        <xdr:graphicFrame macro="">
          <xdr:nvGraphicFramePr>
            <xdr:cNvPr id="4" name="Beneficiario" descr="Filtrare dettaglio spese per campo Beneficiari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false"/>
            <a:lstStyle/>
            <a:p>
              <a:pPr rtl="false"/>
              <a:r>
                <a:rPr lang="it" sz="1100"/>
                <a:t>Questa forma rappresenta un filtro dei dati di tabella. I filtri dei dati di tabella sono supportati in Excel o versioni successive.
Se la forma è stata modificata in una versione precedente di Excel o se la cartella di lavoro è stata salvata in Excel 2007 o versioni precedenti, non è possibile usare il filtro dei dati.</a:t>
              </a:r>
            </a:p>
          </xdr:txBody>
        </xdr:sp>
      </mc:Fallback>
    </mc:AlternateContent>
    <xdr:clientData/>
  </xdr:twoCellAnchor>
  <xdr:twoCellAnchor editAs="oneCell">
    <xdr:from>
      <xdr:col>1</xdr:col>
      <xdr:colOff>9522</xdr:colOff>
      <xdr:row>2</xdr:row>
      <xdr:rowOff>19050</xdr:rowOff>
    </xdr:from>
    <xdr:to>
      <xdr:col>5</xdr:col>
      <xdr:colOff>1152525</xdr:colOff>
      <xdr:row>2</xdr:row>
      <xdr:rowOff>904875</xdr:rowOff>
    </xdr:to>
    <mc:AlternateContent xmlns:mc="http://schemas.openxmlformats.org/markup-compatibility/2006" xmlns:sle15="http://schemas.microsoft.com/office/drawing/2012/slicer">
      <mc:Choice Requires="sle15">
        <xdr:graphicFrame macro="">
          <xdr:nvGraphicFramePr>
            <xdr:cNvPr id="7" name="Richiedente" descr="Filtrare dettaglio spese per campo Richiesto da">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Richiedente"/>
            </a:graphicData>
          </a:graphic>
        </xdr:graphicFrame>
      </mc:Choice>
      <mc:Fallback xmlns="">
        <xdr:sp macro="" textlink="">
          <xdr:nvSpPr>
            <xdr:cNvPr id="0" name=""/>
            <xdr:cNvSpPr>
              <a:spLocks noTextEdit="1"/>
            </xdr:cNvSpPr>
          </xdr:nvSpPr>
          <xdr:spPr>
            <a:xfrm>
              <a:off x="190497" y="523875"/>
              <a:ext cx="6084000" cy="88582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oneCell">
    <xdr:from>
      <xdr:col>2</xdr:col>
      <xdr:colOff>0</xdr:colOff>
      <xdr:row>0</xdr:row>
      <xdr:rowOff>0</xdr:rowOff>
    </xdr:from>
    <xdr:to>
      <xdr:col>2</xdr:col>
      <xdr:colOff>1188000</xdr:colOff>
      <xdr:row>1</xdr:row>
      <xdr:rowOff>19050</xdr:rowOff>
    </xdr:to>
    <xdr:sp macro="" textlink="">
      <xdr:nvSpPr>
        <xdr:cNvPr id="8" name="Freccia a destra 7" descr="Pulsante di spostamento destro">
          <a:hlinkClick xmlns:r="http://schemas.openxmlformats.org/officeDocument/2006/relationships" r:id="rId1" tooltip="Selezionare questa opzione per passare al foglio di lavoro BENEFICENZA E SPONSORIZZAZIONI"/>
          <a:extLst>
            <a:ext uri="{FF2B5EF4-FFF2-40B4-BE49-F238E27FC236}">
              <a16:creationId xmlns:a16="http://schemas.microsoft.com/office/drawing/2014/main" id="{00000000-0008-0000-0200-000008000000}"/>
            </a:ext>
          </a:extLst>
        </xdr:cNvPr>
        <xdr:cNvSpPr/>
      </xdr:nvSpPr>
      <xdr:spPr>
        <a:xfrm>
          <a:off x="1514475" y="0"/>
          <a:ext cx="1188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SUCCESSIVO</a:t>
          </a:r>
        </a:p>
      </xdr:txBody>
    </xdr:sp>
    <xdr:clientData fPrintsWithSheet="0"/>
  </xdr:twoCellAnchor>
  <xdr:twoCellAnchor editAs="oneCell">
    <xdr:from>
      <xdr:col>1</xdr:col>
      <xdr:colOff>142875</xdr:colOff>
      <xdr:row>0</xdr:row>
      <xdr:rowOff>0</xdr:rowOff>
    </xdr:from>
    <xdr:to>
      <xdr:col>1</xdr:col>
      <xdr:colOff>1330875</xdr:colOff>
      <xdr:row>1</xdr:row>
      <xdr:rowOff>19050</xdr:rowOff>
    </xdr:to>
    <xdr:sp macro="" textlink="">
      <xdr:nvSpPr>
        <xdr:cNvPr id="9" name="Freccia a sinistra 8" descr="Pulsante di spostamento sinistro">
          <a:hlinkClick xmlns:r="http://schemas.openxmlformats.org/officeDocument/2006/relationships" r:id="rId2" tooltip="Selezionare per passare al foglio di lavoro RIEPILOGO SPESE MENSILI"/>
          <a:extLst>
            <a:ext uri="{FF2B5EF4-FFF2-40B4-BE49-F238E27FC236}">
              <a16:creationId xmlns:a16="http://schemas.microsoft.com/office/drawing/2014/main" id="{00000000-0008-0000-0200-000009000000}"/>
            </a:ext>
          </a:extLst>
        </xdr:cNvPr>
        <xdr:cNvSpPr/>
      </xdr:nvSpPr>
      <xdr:spPr>
        <a:xfrm>
          <a:off x="323850" y="0"/>
          <a:ext cx="1188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PRECEDENTE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9523</xdr:colOff>
      <xdr:row>2</xdr:row>
      <xdr:rowOff>19050</xdr:rowOff>
    </xdr:from>
    <xdr:to>
      <xdr:col>5</xdr:col>
      <xdr:colOff>1160098</xdr:colOff>
      <xdr:row>2</xdr:row>
      <xdr:rowOff>904875</xdr:rowOff>
    </xdr:to>
    <mc:AlternateContent xmlns:mc="http://schemas.openxmlformats.org/markup-compatibility/2006" xmlns:sle15="http://schemas.microsoft.com/office/drawing/2012/slicer">
      <mc:Choice Requires="sle15">
        <xdr:graphicFrame macro="">
          <xdr:nvGraphicFramePr>
            <xdr:cNvPr id="4" name="Richiesto da 1" descr="Filtrare organizzazioni di beneficenza e sponsorizzazioni per campo Richiesto da">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ichiesto da 1"/>
            </a:graphicData>
          </a:graphic>
        </xdr:graphicFrame>
      </mc:Choice>
      <mc:Fallback xmlns="">
        <xdr:sp macro="" textlink="">
          <xdr:nvSpPr>
            <xdr:cNvPr id="0" name=""/>
            <xdr:cNvSpPr>
              <a:spLocks noTextEdit="1"/>
            </xdr:cNvSpPr>
          </xdr:nvSpPr>
          <xdr:spPr>
            <a:xfrm>
              <a:off x="190498" y="523875"/>
              <a:ext cx="6760800" cy="88582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oneCell">
    <xdr:from>
      <xdr:col>6</xdr:col>
      <xdr:colOff>9524</xdr:colOff>
      <xdr:row>2</xdr:row>
      <xdr:rowOff>19050</xdr:rowOff>
    </xdr:from>
    <xdr:to>
      <xdr:col>12</xdr:col>
      <xdr:colOff>8474</xdr:colOff>
      <xdr:row>2</xdr:row>
      <xdr:rowOff>904875</xdr:rowOff>
    </xdr:to>
    <mc:AlternateContent xmlns:mc="http://schemas.openxmlformats.org/markup-compatibility/2006" xmlns:sle15="http://schemas.microsoft.com/office/drawing/2012/slicer">
      <mc:Choice Requires="sle15">
        <xdr:graphicFrame macro="">
          <xdr:nvGraphicFramePr>
            <xdr:cNvPr id="5" name="Beneficiario 1" descr="Filtrare organizzazioni di beneficenza e sponsorizzazioni per campo Beneficiari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0" name=""/>
            <xdr:cNvSpPr>
              <a:spLocks noTextEdit="1"/>
            </xdr:cNvSpPr>
          </xdr:nvSpPr>
          <xdr:spPr>
            <a:xfrm>
              <a:off x="6962774" y="523875"/>
              <a:ext cx="7333200" cy="88582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oneCell">
    <xdr:from>
      <xdr:col>1</xdr:col>
      <xdr:colOff>142875</xdr:colOff>
      <xdr:row>0</xdr:row>
      <xdr:rowOff>0</xdr:rowOff>
    </xdr:from>
    <xdr:to>
      <xdr:col>1</xdr:col>
      <xdr:colOff>1330875</xdr:colOff>
      <xdr:row>1</xdr:row>
      <xdr:rowOff>19050</xdr:rowOff>
    </xdr:to>
    <xdr:sp macro="" textlink="">
      <xdr:nvSpPr>
        <xdr:cNvPr id="7" name="Freccia a sinistra 6" descr="Pulsante di spostamento sinistro">
          <a:hlinkClick xmlns:r="http://schemas.openxmlformats.org/officeDocument/2006/relationships" r:id="rId1" tooltip="Selezionare per passare al foglio di lavoro DETTAGLIO SPESE"/>
          <a:extLst>
            <a:ext uri="{FF2B5EF4-FFF2-40B4-BE49-F238E27FC236}">
              <a16:creationId xmlns:a16="http://schemas.microsoft.com/office/drawing/2014/main" id="{00000000-0008-0000-0300-000007000000}"/>
            </a:ext>
          </a:extLst>
        </xdr:cNvPr>
        <xdr:cNvSpPr/>
      </xdr:nvSpPr>
      <xdr:spPr>
        <a:xfrm>
          <a:off x="323850" y="0"/>
          <a:ext cx="1188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a:solidFill>
                <a:schemeClr val="bg1"/>
              </a:solidFill>
              <a:latin typeface="Century Gothic" panose="020B0502020202020204" pitchFamily="34" charset="0"/>
            </a:rPr>
            <a:t>PRECEDENTE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Beneficiario">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Richiedente">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Richiedente">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Beneficiario">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Titolo conto">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tolo conto" xr10:uid="{00000000-0014-0000-FFFF-FFFF01000000}" cache="Slicer_Account_Title" caption="Titolo conto" columnCount="7" style="Filtro dati Riepilogo spese mensili"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neficiario" xr10:uid="{00000000-0014-0000-FFFF-FFFF02000000}" cache="Slicer_Payee" caption="Beneficiario" columnCount="3" style="Filtro dati Dettaglio spese" rowHeight="225425"/>
  <slicer name="Richiedente" xr10:uid="{00000000-0014-0000-FFFF-FFFF03000000}" cache="Slicer_Requested_by" caption="Richiedente" columnCount="3" style="Filtro dati Dettaglio spese"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chiesto da 1" xr10:uid="{00000000-0014-0000-FFFF-FFFF04000000}" cache="Slicer_Requested_by1" caption="Richiedente" columnCount="3" style="Filtro dati Beneficenza e sponsorizzazioni" rowHeight="225425"/>
  <slicer name="Beneficiario 1" xr10:uid="{00000000-0014-0000-FFFF-FFFF05000000}" cache="Slicer_Payee1" caption="Beneficiario" columnCount="3" style="Filtro dati Beneficenza e sponsorizzazioni"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odice CoGe" totalsRowLabel="Totale"/>
    <tableColumn id="2" xr3:uid="{00000000-0010-0000-0000-000002000000}" name="Titolo conto"/>
    <tableColumn id="3" xr3:uid="{00000000-0010-0000-0000-000003000000}" name="Effettivo" totalsRowFunction="sum" totalsRowDxfId="45">
      <calculatedColumnFormula>SUMIF(RiepilogoSpeseMensili[Codice CoGe],YearToDateTable[[#This Row],[Codice CoGe]],RiepilogoSpeseMensili[Totale])</calculatedColumnFormula>
    </tableColumn>
    <tableColumn id="4" xr3:uid="{00000000-0010-0000-0000-000004000000}" name="Budget" totalsRowFunction="sum" totalsRowDxfId="44"/>
    <tableColumn id="5" xr3:uid="{00000000-0010-0000-0000-000005000000}" name="Rimanente (€)" totalsRowFunction="sum" totalsRowDxfId="43">
      <calculatedColumnFormula>IF(YearToDateTable[[#This Row],[Budget]]="","",YearToDateTable[[#This Row],[Budget]]-YearToDateTable[[#This Row],[Effettivo]])</calculatedColumnFormula>
    </tableColumn>
    <tableColumn id="6" xr3:uid="{00000000-0010-0000-0000-000006000000}" name="Rimanente (%)" totalsRowFunction="custom">
      <calculatedColumnFormula>IFERROR(YearToDateTable[[#This Row],[Rimanente (€)]]/YearToDateTable[[#This Row],[Budget]],"")</calculatedColumnFormula>
      <totalsRowFormula>YearToDateTable[[#Totals],[Rimanente (€)]]/YearToDateTable[[#Totals],[Budget]]</totalsRowFormula>
    </tableColumn>
  </tableColumns>
  <tableStyleInfo name="Riepilogo Budget YTD" showFirstColumn="0" showLastColumn="0" showRowStripes="1" showColumnStripes="0"/>
  <extLst>
    <ext xmlns:x14="http://schemas.microsoft.com/office/spreadsheetml/2009/9/main" uri="{504A1905-F514-4f6f-8877-14C23A59335A}">
      <x14:table altTextSummary="Immettere codice G/L, titolo conto e budget in questa tabella. L'importo effettivo, i valori rimanenti e la percentuale verranno calcolati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iepilogoSpeseMensili" displayName="RiepilogoSpeseMensili"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odice CoGe" totalsRowLabel="Totale" dataDxfId="42" totalsRowDxfId="15"/>
    <tableColumn id="2" xr3:uid="{00000000-0010-0000-0100-000002000000}" name="Titolo conto" totalsRowDxfId="14"/>
    <tableColumn id="3" xr3:uid="{00000000-0010-0000-0100-000003000000}" name="Gennaio" totalsRowFunction="sum" dataDxfId="16" totalsRowDxfId="13">
      <calculatedColumnFormula>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calculatedColumnFormula>
    </tableColumn>
    <tableColumn id="4" xr3:uid="{00000000-0010-0000-0100-000004000000}" name="Febbraio" totalsRowFunction="sum" dataDxfId="41" totalsRowDxfId="12">
      <calculatedColumnFormula>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calculatedColumnFormula>
    </tableColumn>
    <tableColumn id="5" xr3:uid="{00000000-0010-0000-0100-000005000000}" name="Marzo" totalsRowFunction="sum" dataDxfId="40" totalsRowDxfId="11">
      <calculatedColumnFormula>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calculatedColumnFormula>
    </tableColumn>
    <tableColumn id="6" xr3:uid="{00000000-0010-0000-0100-000006000000}" name="Aprile" totalsRowFunction="sum" dataDxfId="39" totalsRowDxfId="10">
      <calculatedColumnFormula>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calculatedColumnFormula>
    </tableColumn>
    <tableColumn id="7" xr3:uid="{00000000-0010-0000-0100-000007000000}" name="Maggio" totalsRowFunction="sum" dataDxfId="38" totalsRowDxfId="9">
      <calculatedColumnFormula>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calculatedColumnFormula>
    </tableColumn>
    <tableColumn id="8" xr3:uid="{00000000-0010-0000-0100-000008000000}" name="Giugno" totalsRowFunction="sum" dataDxfId="37" totalsRowDxfId="8">
      <calculatedColumnFormula>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calculatedColumnFormula>
    </tableColumn>
    <tableColumn id="9" xr3:uid="{00000000-0010-0000-0100-000009000000}" name="Luglio" totalsRowFunction="sum" dataDxfId="36" totalsRowDxfId="7">
      <calculatedColumnFormula>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calculatedColumnFormula>
    </tableColumn>
    <tableColumn id="10" xr3:uid="{00000000-0010-0000-0100-00000A000000}" name="Agosto" totalsRowFunction="sum" dataDxfId="35" totalsRowDxfId="6">
      <calculatedColumnFormula>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calculatedColumnFormula>
    </tableColumn>
    <tableColumn id="11" xr3:uid="{00000000-0010-0000-0100-00000B000000}" name="Settembre" totalsRowFunction="sum" dataDxfId="34" totalsRowDxfId="5">
      <calculatedColumnFormula>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calculatedColumnFormula>
    </tableColumn>
    <tableColumn id="12" xr3:uid="{00000000-0010-0000-0100-00000C000000}" name="Ottobre" totalsRowFunction="sum" dataDxfId="33" totalsRowDxfId="4">
      <calculatedColumnFormula>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calculatedColumnFormula>
    </tableColumn>
    <tableColumn id="13" xr3:uid="{00000000-0010-0000-0100-00000D000000}" name="Novembre" totalsRowFunction="sum" dataDxfId="32" totalsRowDxfId="3">
      <calculatedColumnFormula>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calculatedColumnFormula>
    </tableColumn>
    <tableColumn id="14" xr3:uid="{00000000-0010-0000-0100-00000E000000}" name="Dicembre" totalsRowFunction="sum" dataDxfId="31" totalsRowDxfId="2">
      <calculatedColumnFormula>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calculatedColumnFormula>
    </tableColumn>
    <tableColumn id="15" xr3:uid="{00000000-0010-0000-0100-00000F000000}" name="Totale" totalsRowFunction="sum" dataDxfId="30" totalsRowDxfId="1">
      <calculatedColumnFormula>SUM(RiepilogoSpeseMensili[[#This Row],[Gennaio]:[Dicembre]])</calculatedColumnFormula>
    </tableColumn>
    <tableColumn id="16" xr3:uid="{00000000-0010-0000-0100-000010000000}" name=" " dataDxfId="29" totalsRowDxfId="0"/>
  </tableColumns>
  <tableStyleInfo name="Riepilogo Spese Mensili" showFirstColumn="0" showLastColumn="0" showRowStripes="1" showColumnStripes="0"/>
  <extLst>
    <ext xmlns:x14="http://schemas.microsoft.com/office/spreadsheetml/2009/9/main" uri="{504A1905-F514-4f6f-8877-14C23A59335A}">
      <x14:table altTextSummary="Immettere il codice G/L e il titolo del conto in questa tabella. L'importo per ogni mese e i totali vengono calcolati automa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ttaglioSpese" displayName="DettaglioSpese"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odice CoGe" totalsRowLabel="Totale" dataDxfId="28" totalsRowDxfId="27" dataCellStyle="Migliaia"/>
    <tableColumn id="2" xr3:uid="{00000000-0010-0000-0200-000002000000}" name="Data fattura" totalsRowDxfId="26" dataCellStyle="Data"/>
    <tableColumn id="3" xr3:uid="{00000000-0010-0000-0200-000003000000}" name="N. fattura" totalsRowDxfId="25" dataCellStyle="Migliaia"/>
    <tableColumn id="4" xr3:uid="{00000000-0010-0000-0200-000004000000}" name="Richiedente"/>
    <tableColumn id="5" xr3:uid="{00000000-0010-0000-0200-000005000000}" name="Importo assegno" totalsRowDxfId="24" dataCellStyle="Valuta [0]"/>
    <tableColumn id="6" xr3:uid="{00000000-0010-0000-0200-000006000000}" name="Beneficiario"/>
    <tableColumn id="7" xr3:uid="{00000000-0010-0000-0200-000007000000}" name="Uso assegno"/>
    <tableColumn id="8" xr3:uid="{00000000-0010-0000-0200-000008000000}" name="Metodo di distribuzione"/>
    <tableColumn id="9" xr3:uid="{00000000-0010-0000-0200-000009000000}" name="Data archiviazione" totalsRowFunction="count" totalsRowDxfId="23" dataCellStyle="Data"/>
  </tableColumns>
  <tableStyleInfo name="Dettaglio spese"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ltro" displayName="Altro"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odice CoGe" totalsRowLabel="Totale" dataDxfId="22" totalsRowDxfId="21" dataCellStyle="Migliaia"/>
    <tableColumn id="2" xr3:uid="{00000000-0010-0000-0300-000002000000}" name="Data avvio richiesta assegno" totalsRowDxfId="20" dataCellStyle="Data"/>
    <tableColumn id="3" xr3:uid="{00000000-0010-0000-0300-000003000000}" name="Richiedente"/>
    <tableColumn id="4" xr3:uid="{00000000-0010-0000-0300-000004000000}" name="Importo assegno" totalsRowDxfId="19" dataCellStyle="Valuta [0]"/>
    <tableColumn id="5" xr3:uid="{00000000-0010-0000-0300-000005000000}" name="Contributo anno precedente" totalsRowDxfId="18" dataCellStyle="Valuta [0]"/>
    <tableColumn id="6" xr3:uid="{00000000-0010-0000-0300-000006000000}" name="Beneficiario"/>
    <tableColumn id="7" xr3:uid="{00000000-0010-0000-0300-000007000000}" name="Scopo"/>
    <tableColumn id="8" xr3:uid="{00000000-0010-0000-0300-000008000000}" name="Approvato da"/>
    <tableColumn id="9" xr3:uid="{00000000-0010-0000-0300-000009000000}" name="Categoria"/>
    <tableColumn id="10" xr3:uid="{00000000-0010-0000-0300-00000A000000}" name="Metodo di distribuzione"/>
    <tableColumn id="11" xr3:uid="{00000000-0010-0000-0300-00000B000000}" name="Data archiviazione" totalsRowFunction="count" totalsRowDxfId="17" dataCellStyle="Data"/>
  </tableColumns>
  <tableStyleInfo name="BENEFICENZA E SPONSORIZZAZIONI" showFirstColumn="0" showLastColumn="0" showRowStripes="1" showColumnStripes="0"/>
  <extLst>
    <ext xmlns:x14="http://schemas.microsoft.com/office/spreadsheetml/2009/9/main" uri="{504A1905-F514-4f6f-8877-14C23A59335A}">
      <x14:table altTextSummary="Immettere il codice C/G, la data di richiesta dell'assegno, il nome di chi lo ha firmato e il nome del beneficiario, l'importo dell'assegno, lo scopo di utilizzo, il contributo dell'anno precedente, il metodo di distribuzione e la data di archiviazione in questa tabel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RowHeight="30" customHeight="1" x14ac:dyDescent="0.25"/>
  <cols>
    <col min="1" max="1" width="2.7109375" customWidth="1"/>
    <col min="2" max="2" width="20" customWidth="1"/>
    <col min="3" max="3" width="23.5703125" customWidth="1"/>
    <col min="4" max="5" width="18.140625" customWidth="1"/>
    <col min="6" max="6" width="19.5703125" customWidth="1"/>
    <col min="7" max="7" width="16.5703125" customWidth="1"/>
    <col min="8" max="8" width="2.7109375" customWidth="1"/>
  </cols>
  <sheetData>
    <row r="1" spans="2:7" ht="15" customHeight="1" x14ac:dyDescent="0.25">
      <c r="B1" s="5" t="s">
        <v>0</v>
      </c>
    </row>
    <row r="2" spans="2:7" ht="30" customHeight="1" thickBot="1" x14ac:dyDescent="0.4">
      <c r="B2" s="23" t="s">
        <v>1</v>
      </c>
      <c r="C2" s="23"/>
      <c r="D2" s="23"/>
      <c r="E2" s="23"/>
      <c r="F2" s="2" t="s">
        <v>19</v>
      </c>
      <c r="G2" s="3">
        <f ca="1">YEAR(TODAY())</f>
        <v>2019</v>
      </c>
    </row>
    <row r="3" spans="2:7" ht="15" customHeight="1" thickTop="1" x14ac:dyDescent="0.25"/>
    <row r="4" spans="2:7" ht="30" customHeight="1" x14ac:dyDescent="0.25">
      <c r="B4" s="7" t="s">
        <v>2</v>
      </c>
      <c r="C4" s="7" t="s">
        <v>4</v>
      </c>
      <c r="D4" s="7" t="s">
        <v>17</v>
      </c>
      <c r="E4" s="7" t="s">
        <v>18</v>
      </c>
      <c r="F4" s="7" t="s">
        <v>20</v>
      </c>
      <c r="G4" s="7" t="s">
        <v>21</v>
      </c>
    </row>
    <row r="5" spans="2:7" ht="30" customHeight="1" x14ac:dyDescent="0.25">
      <c r="B5" s="13">
        <v>1000</v>
      </c>
      <c r="C5" s="7" t="s">
        <v>5</v>
      </c>
      <c r="D5" s="11">
        <f ca="1">SUMIF(RiepilogoSpeseMensili[Codice CoGe],YearToDateTable[[#This Row],[Codice CoGe]],RiepilogoSpeseMensili[Totale])</f>
        <v>0</v>
      </c>
      <c r="E5" s="11">
        <v>100000</v>
      </c>
      <c r="F5" s="11">
        <f ca="1">IF(YearToDateTable[[#This Row],[Budget]]="","",YearToDateTable[[#This Row],[Budget]]-YearToDateTable[[#This Row],[Effettivo]])</f>
        <v>100000</v>
      </c>
      <c r="G5" s="12">
        <f ca="1">IFERROR(YearToDateTable[[#This Row],[Rimanente (€)]]/YearToDateTable[[#This Row],[Budget]],"")</f>
        <v>1</v>
      </c>
    </row>
    <row r="6" spans="2:7" ht="30" customHeight="1" x14ac:dyDescent="0.25">
      <c r="B6" s="13">
        <v>2000</v>
      </c>
      <c r="C6" s="7" t="s">
        <v>6</v>
      </c>
      <c r="D6" s="11">
        <f ca="1">SUMIF(RiepilogoSpeseMensili[Codice CoGe],YearToDateTable[[#This Row],[Codice CoGe]],RiepilogoSpeseMensili[Totale])</f>
        <v>0</v>
      </c>
      <c r="E6" s="11">
        <v>100000</v>
      </c>
      <c r="F6" s="11">
        <f ca="1">IF(YearToDateTable[[#This Row],[Budget]]="","",YearToDateTable[[#This Row],[Budget]]-YearToDateTable[[#This Row],[Effettivo]])</f>
        <v>100000</v>
      </c>
      <c r="G6" s="12">
        <f ca="1">IFERROR(YearToDateTable[[#This Row],[Rimanente (€)]]/YearToDateTable[[#This Row],[Budget]],"")</f>
        <v>1</v>
      </c>
    </row>
    <row r="7" spans="2:7" ht="30" customHeight="1" x14ac:dyDescent="0.25">
      <c r="B7" s="13">
        <v>3000</v>
      </c>
      <c r="C7" s="7" t="s">
        <v>7</v>
      </c>
      <c r="D7" s="11">
        <f ca="1">SUMIF(RiepilogoSpeseMensili[Codice CoGe],YearToDateTable[[#This Row],[Codice CoGe]],RiepilogoSpeseMensili[Totale])</f>
        <v>0</v>
      </c>
      <c r="E7" s="11">
        <v>100000</v>
      </c>
      <c r="F7" s="11">
        <f ca="1">IF(YearToDateTable[[#This Row],[Budget]]="","",YearToDateTable[[#This Row],[Budget]]-YearToDateTable[[#This Row],[Effettivo]])</f>
        <v>100000</v>
      </c>
      <c r="G7" s="12">
        <f ca="1">IFERROR(YearToDateTable[[#This Row],[Rimanente (€)]]/YearToDateTable[[#This Row],[Budget]],"")</f>
        <v>1</v>
      </c>
    </row>
    <row r="8" spans="2:7" ht="30" customHeight="1" x14ac:dyDescent="0.25">
      <c r="B8" s="13">
        <v>4000</v>
      </c>
      <c r="C8" s="7" t="s">
        <v>8</v>
      </c>
      <c r="D8" s="11">
        <f ca="1">SUMIF(RiepilogoSpeseMensili[Codice CoGe],YearToDateTable[[#This Row],[Codice CoGe]],RiepilogoSpeseMensili[Totale])</f>
        <v>0</v>
      </c>
      <c r="E8" s="11">
        <v>100000</v>
      </c>
      <c r="F8" s="11">
        <f ca="1">IF(YearToDateTable[[#This Row],[Budget]]="","",YearToDateTable[[#This Row],[Budget]]-YearToDateTable[[#This Row],[Effettivo]])</f>
        <v>100000</v>
      </c>
      <c r="G8" s="12">
        <f ca="1">IFERROR(YearToDateTable[[#This Row],[Rimanente (€)]]/YearToDateTable[[#This Row],[Budget]],"")</f>
        <v>1</v>
      </c>
    </row>
    <row r="9" spans="2:7" ht="30" customHeight="1" x14ac:dyDescent="0.25">
      <c r="B9" s="13">
        <v>5000</v>
      </c>
      <c r="C9" s="7" t="s">
        <v>9</v>
      </c>
      <c r="D9" s="11">
        <f ca="1">SUMIF(RiepilogoSpeseMensili[Codice CoGe],YearToDateTable[[#This Row],[Codice CoGe]],RiepilogoSpeseMensili[Totale])</f>
        <v>0</v>
      </c>
      <c r="E9" s="11">
        <v>50000</v>
      </c>
      <c r="F9" s="11">
        <f ca="1">IF(YearToDateTable[[#This Row],[Budget]]="","",YearToDateTable[[#This Row],[Budget]]-YearToDateTable[[#This Row],[Effettivo]])</f>
        <v>50000</v>
      </c>
      <c r="G9" s="12">
        <f ca="1">IFERROR(YearToDateTable[[#This Row],[Rimanente (€)]]/YearToDateTable[[#This Row],[Budget]],"")</f>
        <v>1</v>
      </c>
    </row>
    <row r="10" spans="2:7" ht="30" customHeight="1" x14ac:dyDescent="0.25">
      <c r="B10" s="13">
        <v>6000</v>
      </c>
      <c r="C10" s="7" t="s">
        <v>10</v>
      </c>
      <c r="D10" s="11">
        <f ca="1">SUMIF(RiepilogoSpeseMensili[Codice CoGe],YearToDateTable[[#This Row],[Codice CoGe]],RiepilogoSpeseMensili[Totale])</f>
        <v>0</v>
      </c>
      <c r="E10" s="11">
        <v>25000</v>
      </c>
      <c r="F10" s="11">
        <f ca="1">IF(YearToDateTable[[#This Row],[Budget]]="","",YearToDateTable[[#This Row],[Budget]]-YearToDateTable[[#This Row],[Effettivo]])</f>
        <v>25000</v>
      </c>
      <c r="G10" s="12">
        <f ca="1">IFERROR(YearToDateTable[[#This Row],[Rimanente (€)]]/YearToDateTable[[#This Row],[Budget]],"")</f>
        <v>1</v>
      </c>
    </row>
    <row r="11" spans="2:7" ht="30" customHeight="1" x14ac:dyDescent="0.25">
      <c r="B11" s="13">
        <v>7000</v>
      </c>
      <c r="C11" s="7" t="s">
        <v>11</v>
      </c>
      <c r="D11" s="11">
        <f ca="1">SUMIF(RiepilogoSpeseMensili[Codice CoGe],YearToDateTable[[#This Row],[Codice CoGe]],RiepilogoSpeseMensili[Totale])</f>
        <v>0</v>
      </c>
      <c r="E11" s="11">
        <v>75000</v>
      </c>
      <c r="F11" s="11">
        <f ca="1">IF(YearToDateTable[[#This Row],[Budget]]="","",YearToDateTable[[#This Row],[Budget]]-YearToDateTable[[#This Row],[Effettivo]])</f>
        <v>75000</v>
      </c>
      <c r="G11" s="12">
        <f ca="1">IFERROR(YearToDateTable[[#This Row],[Rimanente (€)]]/YearToDateTable[[#This Row],[Budget]],"")</f>
        <v>1</v>
      </c>
    </row>
    <row r="12" spans="2:7" ht="30" customHeight="1" x14ac:dyDescent="0.25">
      <c r="B12" s="13">
        <v>8000</v>
      </c>
      <c r="C12" s="7" t="s">
        <v>12</v>
      </c>
      <c r="D12" s="11">
        <f ca="1">SUMIF(RiepilogoSpeseMensili[Codice CoGe],YearToDateTable[[#This Row],[Codice CoGe]],RiepilogoSpeseMensili[Totale])</f>
        <v>0</v>
      </c>
      <c r="E12" s="11">
        <v>65000</v>
      </c>
      <c r="F12" s="11">
        <f ca="1">IF(YearToDateTable[[#This Row],[Budget]]="","",YearToDateTable[[#This Row],[Budget]]-YearToDateTable[[#This Row],[Effettivo]])</f>
        <v>65000</v>
      </c>
      <c r="G12" s="12">
        <f ca="1">IFERROR(YearToDateTable[[#This Row],[Rimanente (€)]]/YearToDateTable[[#This Row],[Budget]],"")</f>
        <v>1</v>
      </c>
    </row>
    <row r="13" spans="2:7" ht="30" customHeight="1" x14ac:dyDescent="0.25">
      <c r="B13" s="13">
        <v>9000</v>
      </c>
      <c r="C13" s="7" t="s">
        <v>13</v>
      </c>
      <c r="D13" s="11">
        <f ca="1">SUMIF(RiepilogoSpeseMensili[Codice CoGe],YearToDateTable[[#This Row],[Codice CoGe]],RiepilogoSpeseMensili[Totale])</f>
        <v>0</v>
      </c>
      <c r="E13" s="11">
        <v>125000</v>
      </c>
      <c r="F13" s="11">
        <f ca="1">IF(YearToDateTable[[#This Row],[Budget]]="","",YearToDateTable[[#This Row],[Budget]]-YearToDateTable[[#This Row],[Effettivo]])</f>
        <v>125000</v>
      </c>
      <c r="G13" s="12">
        <f ca="1">IFERROR(YearToDateTable[[#This Row],[Rimanente (€)]]/YearToDateTable[[#This Row],[Budget]],"")</f>
        <v>1</v>
      </c>
    </row>
    <row r="14" spans="2:7" ht="30" customHeight="1" x14ac:dyDescent="0.25">
      <c r="B14" s="13">
        <v>10000</v>
      </c>
      <c r="C14" s="7" t="s">
        <v>14</v>
      </c>
      <c r="D14" s="11">
        <f ca="1">SUMIF(RiepilogoSpeseMensili[Codice CoGe],YearToDateTable[[#This Row],[Codice CoGe]],RiepilogoSpeseMensili[Totale])</f>
        <v>0</v>
      </c>
      <c r="E14" s="11">
        <v>100000</v>
      </c>
      <c r="F14" s="11">
        <f ca="1">IF(YearToDateTable[[#This Row],[Budget]]="","",YearToDateTable[[#This Row],[Budget]]-YearToDateTable[[#This Row],[Effettivo]])</f>
        <v>100000</v>
      </c>
      <c r="G14" s="12">
        <f ca="1">IFERROR(YearToDateTable[[#This Row],[Rimanente (€)]]/YearToDateTable[[#This Row],[Budget]],"")</f>
        <v>1</v>
      </c>
    </row>
    <row r="15" spans="2:7" ht="30" customHeight="1" x14ac:dyDescent="0.25">
      <c r="B15" s="13">
        <v>11000</v>
      </c>
      <c r="C15" s="7" t="s">
        <v>15</v>
      </c>
      <c r="D15" s="11">
        <f ca="1">SUMIF(RiepilogoSpeseMensili[Codice CoGe],YearToDateTable[[#This Row],[Codice CoGe]],RiepilogoSpeseMensili[Totale])</f>
        <v>0</v>
      </c>
      <c r="E15" s="11">
        <v>250000</v>
      </c>
      <c r="F15" s="11">
        <f ca="1">IF(YearToDateTable[[#This Row],[Budget]]="","",YearToDateTable[[#This Row],[Budget]]-YearToDateTable[[#This Row],[Effettivo]])</f>
        <v>250000</v>
      </c>
      <c r="G15" s="12">
        <f ca="1">IFERROR(YearToDateTable[[#This Row],[Rimanente (€)]]/YearToDateTable[[#This Row],[Budget]],"")</f>
        <v>1</v>
      </c>
    </row>
    <row r="16" spans="2:7" ht="30" customHeight="1" x14ac:dyDescent="0.25">
      <c r="B16" s="13">
        <v>12000</v>
      </c>
      <c r="C16" s="7" t="s">
        <v>16</v>
      </c>
      <c r="D16" s="11">
        <f ca="1">SUMIF(RiepilogoSpeseMensili[Codice CoGe],YearToDateTable[[#This Row],[Codice CoGe]],RiepilogoSpeseMensili[Totale])</f>
        <v>0</v>
      </c>
      <c r="E16" s="11">
        <v>50000</v>
      </c>
      <c r="F16" s="11">
        <f ca="1">IF(YearToDateTable[[#This Row],[Budget]]="","",YearToDateTable[[#This Row],[Budget]]-YearToDateTable[[#This Row],[Effettivo]])</f>
        <v>50000</v>
      </c>
      <c r="G16" s="12">
        <f ca="1">IFERROR(YearToDateTable[[#This Row],[Rimanente (€)]]/YearToDateTable[[#This Row],[Budget]],"")</f>
        <v>1</v>
      </c>
    </row>
    <row r="17" spans="2:7" ht="30" customHeight="1" x14ac:dyDescent="0.25">
      <c r="B17" s="7" t="s">
        <v>3</v>
      </c>
      <c r="C17" s="7"/>
      <c r="D17" s="20">
        <f ca="1">SUBTOTAL(109,YearToDateTable[Effettivo])</f>
        <v>0</v>
      </c>
      <c r="E17" s="20">
        <f>SUBTOTAL(109,YearToDateTable[Budget])</f>
        <v>1140000</v>
      </c>
      <c r="F17" s="20">
        <f ca="1">SUBTOTAL(109,YearToDateTable[Rimanente (€)])</f>
        <v>1140000</v>
      </c>
      <c r="G17" s="9">
        <f ca="1">YearToDateTable[[#Totals],[Rimanente (€)]]/YearToDateTable[[#Totals],[Budget]]</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re una contabilità generale con confronto budget nella cartella di lavoro. Immettere i dettagli nella tabella Da inizio anno in questo foglio di lavoro. Il collegamento di spostamento è nella cella B1" sqref="A1" xr:uid="{00000000-0002-0000-0000-000000000000}"/>
    <dataValidation allowBlank="1" showInputMessage="1" showErrorMessage="1" prompt="Questa cella contiene il titolo del foglio di lavoro. Immettere l'anno nella cella G2" sqref="B2:E2" xr:uid="{00000000-0002-0000-0000-000001000000}"/>
    <dataValidation allowBlank="1" showInputMessage="1" showErrorMessage="1" prompt="Immettere l'anno nella cella a destra" sqref="F2" xr:uid="{00000000-0002-0000-0000-000002000000}"/>
    <dataValidation allowBlank="1" showInputMessage="1" showErrorMessage="1" prompt="Immettere l'anno in questa cella" sqref="G2" xr:uid="{00000000-0002-0000-0000-000003000000}"/>
    <dataValidation allowBlank="1" showInputMessage="1" showErrorMessage="1" prompt="Immettere il codice della contabilità generale in questa colonna sotto questa intestazione" sqref="B4" xr:uid="{00000000-0002-0000-0000-000004000000}"/>
    <dataValidation allowBlank="1" showInputMessage="1" showErrorMessage="1" prompt="Immettere il titolo del conto in questa colonna sotto questa intestazione" sqref="C4" xr:uid="{00000000-0002-0000-0000-000005000000}"/>
    <dataValidation allowBlank="1" showInputMessage="1" showErrorMessage="1" prompt="L'importo effettivo viene calcolato automaticamente in questa colonna sotto questa intestazione" sqref="D4" xr:uid="{00000000-0002-0000-0000-000006000000}"/>
    <dataValidation allowBlank="1" showInputMessage="1" showErrorMessage="1" prompt="Immettere l'importo preventivato in questa colonna sotto questa intestazione" sqref="E4" xr:uid="{00000000-0002-0000-0000-000007000000}"/>
    <dataValidation allowBlank="1" showInputMessage="1" showErrorMessage="1" prompt="La barra dei dati per l'importo in arretrato viene aggiornata automaticamente in questa colonna sotto questa intestazione" sqref="F4" xr:uid="{00000000-0002-0000-0000-000008000000}"/>
    <dataValidation allowBlank="1" showInputMessage="1" showErrorMessage="1" prompt="La percentuale rimanente viene calcolata automaticamente in questa colonna sotto questa intestazione" sqref="G4" xr:uid="{00000000-0002-0000-0000-000009000000}"/>
    <dataValidation allowBlank="1" showInputMessage="1" showErrorMessage="1" prompt="In questa cella si trova il collegamento di spostamento. Selezionare per passare al foglio di lavoro RIEPILOGO SPESE MENSILI" sqref="B1" xr:uid="{00000000-0002-0000-0000-00000A000000}"/>
  </dataValidations>
  <hyperlinks>
    <hyperlink ref="B1" location="'RIEPILOGO SPESE MENSILI'!A1" tooltip="Selezionare per passare al foglio di lavoro RIEPILOGO SPESE MENSILI" display="MONTHLY EXPENSES SUMMARY" xr:uid="{00000000-0004-0000-0000-000000000000}"/>
  </hyperlinks>
  <printOptions horizontalCentered="1"/>
  <pageMargins left="0.4" right="0.4" top="0.4" bottom="0.6" header="0.3" footer="0.3"/>
  <pageSetup paperSize="9"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defaultRowHeight="30" customHeight="1" x14ac:dyDescent="0.25"/>
  <cols>
    <col min="1" max="1" width="2.7109375" customWidth="1"/>
    <col min="2" max="2" width="20" customWidth="1"/>
    <col min="3" max="3" width="19.28515625" customWidth="1"/>
    <col min="4" max="16" width="13" customWidth="1"/>
  </cols>
  <sheetData>
    <row r="1" spans="2:17" ht="15" customHeight="1" x14ac:dyDescent="0.25">
      <c r="B1" s="5" t="s">
        <v>22</v>
      </c>
      <c r="C1" s="5" t="s">
        <v>24</v>
      </c>
    </row>
    <row r="2" spans="2:17" ht="24.75" customHeight="1" thickBot="1" x14ac:dyDescent="0.4">
      <c r="B2" s="24" t="s">
        <v>0</v>
      </c>
      <c r="C2" s="24"/>
      <c r="D2" s="24"/>
      <c r="E2" s="24"/>
      <c r="F2" s="24"/>
      <c r="G2" s="24"/>
      <c r="H2" s="24"/>
      <c r="I2" s="24"/>
      <c r="J2" s="24"/>
      <c r="K2" s="24"/>
      <c r="L2" s="24"/>
      <c r="M2" s="24"/>
      <c r="N2" s="24"/>
      <c r="O2" s="24"/>
      <c r="P2" s="24"/>
      <c r="Q2" s="24"/>
    </row>
    <row r="3" spans="2:17" ht="36.950000000000003" customHeight="1" thickTop="1" x14ac:dyDescent="0.25">
      <c r="B3" s="6" t="s">
        <v>23</v>
      </c>
      <c r="D3" s="1">
        <f ca="1">DATEVALUE("1-GEN"&amp;_ANNO)</f>
        <v>43466</v>
      </c>
      <c r="E3" s="1">
        <f ca="1">DATEVALUE("1-FEB"&amp;_ANNO)</f>
        <v>43497</v>
      </c>
      <c r="F3" s="1">
        <f ca="1">DATEVALUE("1-MAR"&amp;_ANNO)</f>
        <v>43525</v>
      </c>
      <c r="G3" s="1">
        <f ca="1">DATEVALUE("1-APR"&amp;_ANNO)</f>
        <v>43556</v>
      </c>
      <c r="H3" s="1">
        <f ca="1">DATEVALUE("1-MAG"&amp;_ANNO)</f>
        <v>43586</v>
      </c>
      <c r="I3" s="1">
        <f ca="1">DATEVALUE("1-GIU"&amp;_ANNO)</f>
        <v>43617</v>
      </c>
      <c r="J3" s="1">
        <f ca="1">DATEVALUE("1-LUG"&amp;_ANNO)</f>
        <v>43647</v>
      </c>
      <c r="K3" s="1">
        <f ca="1">DATEVALUE("1-AGO"&amp;_ANNO)</f>
        <v>43678</v>
      </c>
      <c r="L3" s="1">
        <f ca="1">DATEVALUE("1-SET"&amp;_ANNO)</f>
        <v>43709</v>
      </c>
      <c r="M3" s="1">
        <f ca="1">DATEVALUE("1-OTT"&amp;_ANNO)</f>
        <v>43739</v>
      </c>
      <c r="N3" s="1">
        <f ca="1">DATEVALUE("1-NOV"&amp;_ANNO)</f>
        <v>43770</v>
      </c>
      <c r="O3" s="1">
        <f ca="1">DATEVALUE("1-DIC"&amp;_ANNO)</f>
        <v>43800</v>
      </c>
    </row>
    <row r="4" spans="2:17" ht="37.5" customHeight="1" x14ac:dyDescent="0.25">
      <c r="B4" s="15"/>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30" customHeight="1" x14ac:dyDescent="0.25">
      <c r="B5" s="7" t="s">
        <v>2</v>
      </c>
      <c r="C5" s="7" t="s">
        <v>4</v>
      </c>
      <c r="D5" s="21" t="s">
        <v>25</v>
      </c>
      <c r="E5" s="21" t="s">
        <v>26</v>
      </c>
      <c r="F5" s="21" t="s">
        <v>27</v>
      </c>
      <c r="G5" s="21" t="s">
        <v>28</v>
      </c>
      <c r="H5" s="21" t="s">
        <v>29</v>
      </c>
      <c r="I5" s="21" t="s">
        <v>30</v>
      </c>
      <c r="J5" s="21" t="s">
        <v>31</v>
      </c>
      <c r="K5" s="21" t="s">
        <v>32</v>
      </c>
      <c r="L5" s="21" t="s">
        <v>33</v>
      </c>
      <c r="M5" s="21" t="s">
        <v>34</v>
      </c>
      <c r="N5" s="21" t="s">
        <v>35</v>
      </c>
      <c r="O5" s="21" t="s">
        <v>36</v>
      </c>
      <c r="P5" s="21" t="s">
        <v>3</v>
      </c>
      <c r="Q5" s="7" t="s">
        <v>37</v>
      </c>
    </row>
    <row r="6" spans="2:17" ht="30" customHeight="1" x14ac:dyDescent="0.25">
      <c r="B6" s="18">
        <v>1000</v>
      </c>
      <c r="C6" s="7" t="s">
        <v>5</v>
      </c>
      <c r="D6"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6"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6"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6"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6"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6"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6"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6"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6"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6"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6"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6"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6" s="19">
        <f ca="1">SUM(RiepilogoSpeseMensili[[#This Row],[Gennaio]:[Dicembre]])</f>
        <v>0</v>
      </c>
      <c r="Q6" s="20"/>
    </row>
    <row r="7" spans="2:17" ht="30" customHeight="1" x14ac:dyDescent="0.25">
      <c r="B7" s="18">
        <v>2000</v>
      </c>
      <c r="C7" s="7" t="s">
        <v>6</v>
      </c>
      <c r="D7"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7"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7"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7"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7"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7"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7"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7"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7"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7"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7"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7"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7" s="19">
        <f ca="1">SUM(RiepilogoSpeseMensili[[#This Row],[Gennaio]:[Dicembre]])</f>
        <v>0</v>
      </c>
      <c r="Q7" s="20"/>
    </row>
    <row r="8" spans="2:17" ht="30" customHeight="1" x14ac:dyDescent="0.25">
      <c r="B8" s="18">
        <v>3000</v>
      </c>
      <c r="C8" s="7" t="s">
        <v>7</v>
      </c>
      <c r="D8"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8"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8"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8"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8"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8"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8"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8"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8"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8"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8"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8"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8" s="19">
        <f ca="1">SUM(RiepilogoSpeseMensili[[#This Row],[Gennaio]:[Dicembre]])</f>
        <v>0</v>
      </c>
      <c r="Q8" s="20"/>
    </row>
    <row r="9" spans="2:17" ht="30" customHeight="1" x14ac:dyDescent="0.25">
      <c r="B9" s="18">
        <v>4000</v>
      </c>
      <c r="C9" s="7" t="s">
        <v>8</v>
      </c>
      <c r="D9"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9"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9"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9"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9"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9"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9"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9"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9"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9"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9"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9"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9" s="19">
        <f ca="1">SUM(RiepilogoSpeseMensili[[#This Row],[Gennaio]:[Dicembre]])</f>
        <v>0</v>
      </c>
      <c r="Q9" s="20"/>
    </row>
    <row r="10" spans="2:17" ht="30" customHeight="1" x14ac:dyDescent="0.25">
      <c r="B10" s="18">
        <v>5000</v>
      </c>
      <c r="C10" s="7" t="s">
        <v>9</v>
      </c>
      <c r="D10"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0"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0"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0"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0"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0"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0"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0"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0"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0"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0"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0"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0" s="19">
        <f ca="1">SUM(RiepilogoSpeseMensili[[#This Row],[Gennaio]:[Dicembre]])</f>
        <v>0</v>
      </c>
      <c r="Q10" s="20"/>
    </row>
    <row r="11" spans="2:17" ht="30" customHeight="1" x14ac:dyDescent="0.25">
      <c r="B11" s="18">
        <v>6000</v>
      </c>
      <c r="C11" s="7" t="s">
        <v>10</v>
      </c>
      <c r="D11"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1"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1"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1"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1"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1"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1"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1"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1"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1"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1"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1"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1" s="19">
        <f ca="1">SUM(RiepilogoSpeseMensili[[#This Row],[Gennaio]:[Dicembre]])</f>
        <v>0</v>
      </c>
      <c r="Q11" s="20"/>
    </row>
    <row r="12" spans="2:17" ht="30" customHeight="1" x14ac:dyDescent="0.25">
      <c r="B12" s="18">
        <v>7000</v>
      </c>
      <c r="C12" s="7" t="s">
        <v>11</v>
      </c>
      <c r="D12"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2"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2"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2"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2"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2"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2"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2"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2"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2"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2"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2"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2" s="19">
        <f ca="1">SUM(RiepilogoSpeseMensili[[#This Row],[Gennaio]:[Dicembre]])</f>
        <v>0</v>
      </c>
      <c r="Q12" s="20"/>
    </row>
    <row r="13" spans="2:17" ht="30" customHeight="1" x14ac:dyDescent="0.25">
      <c r="B13" s="18">
        <v>8000</v>
      </c>
      <c r="C13" s="7" t="s">
        <v>12</v>
      </c>
      <c r="D13"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3"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3"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3"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3"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3"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3"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3"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3"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3"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3"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3"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3" s="19">
        <f ca="1">SUM(RiepilogoSpeseMensili[[#This Row],[Gennaio]:[Dicembre]])</f>
        <v>0</v>
      </c>
      <c r="Q13" s="20"/>
    </row>
    <row r="14" spans="2:17" ht="30" customHeight="1" x14ac:dyDescent="0.25">
      <c r="B14" s="18">
        <v>9000</v>
      </c>
      <c r="C14" s="7" t="s">
        <v>13</v>
      </c>
      <c r="D14"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4"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4"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4"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4"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4"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4"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4"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4"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4"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4"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4"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4" s="19">
        <f ca="1">SUM(RiepilogoSpeseMensili[[#This Row],[Gennaio]:[Dicembre]])</f>
        <v>0</v>
      </c>
      <c r="Q14" s="20"/>
    </row>
    <row r="15" spans="2:17" ht="30" customHeight="1" x14ac:dyDescent="0.25">
      <c r="B15" s="18">
        <v>10000</v>
      </c>
      <c r="C15" s="7" t="s">
        <v>14</v>
      </c>
      <c r="D15"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5"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5"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5"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5"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5"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5"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5"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5"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5"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5"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5"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5" s="19">
        <f ca="1">SUM(RiepilogoSpeseMensili[[#This Row],[Gennaio]:[Dicembre]])</f>
        <v>0</v>
      </c>
      <c r="Q15" s="20"/>
    </row>
    <row r="16" spans="2:17" ht="30" customHeight="1" x14ac:dyDescent="0.25">
      <c r="B16" s="18">
        <v>11000</v>
      </c>
      <c r="C16" s="7" t="s">
        <v>15</v>
      </c>
      <c r="D16"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6"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6"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6"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6"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6"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6"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6"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6"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6"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6"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6"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6" s="19">
        <f ca="1">SUM(RiepilogoSpeseMensili[[#This Row],[Gennaio]:[Dicembre]])</f>
        <v>0</v>
      </c>
      <c r="Q16" s="20"/>
    </row>
    <row r="17" spans="2:17" ht="30" customHeight="1" x14ac:dyDescent="0.25">
      <c r="B17" s="18">
        <v>12000</v>
      </c>
      <c r="C17" s="7" t="s">
        <v>16</v>
      </c>
      <c r="D17" s="19">
        <f ca="1">SUMIFS(DettaglioSpese[Importo assegno],DettaglioSpese[Codice CoGe],RiepilogoSpeseMensili[[#This Row],[Codice CoGe]],DettaglioSpese[Data fattura],"&gt;="&amp;D$3,DettaglioSpese[Data fattura],"&lt;="&amp;D$4)+SUMIFS(Altro[Importo assegno],Altro[Codice CoGe],RiepilogoSpeseMensili[[#This Row],[Codice CoGe]],Altro[Data avvio richiesta assegno],"&gt;="&amp;DATEVALUE("1"&amp;RiepilogoSpeseMensili[[#Headers],[Gennaio]]&amp;_ANNO),Altro[Data avvio richiesta assegno],"&lt;="&amp;D$4)</f>
        <v>0</v>
      </c>
      <c r="E17" s="19">
        <f ca="1">SUMIFS(DettaglioSpese[Importo assegno],DettaglioSpese[Codice CoGe],RiepilogoSpeseMensili[[#This Row],[Codice CoGe]],DettaglioSpese[Data fattura],"&gt;="&amp;E$3,DettaglioSpese[Data fattura],"&lt;="&amp;E$4)+SUMIFS(Altro[Importo assegno],Altro[Codice CoGe],RiepilogoSpeseMensili[[#This Row],[Codice CoGe]],Altro[Data avvio richiesta assegno],"&gt;="&amp;DATEVALUE("1"&amp;RiepilogoSpeseMensili[[#Headers],[Febbraio]]&amp;_ANNO),Altro[Data avvio richiesta assegno],"&lt;="&amp;E$4)</f>
        <v>0</v>
      </c>
      <c r="F17" s="19">
        <f ca="1">SUMIFS(DettaglioSpese[Importo assegno],DettaglioSpese[Codice CoGe],RiepilogoSpeseMensili[[#This Row],[Codice CoGe]],DettaglioSpese[Data fattura],"&gt;="&amp;F$3,DettaglioSpese[Data fattura],"&lt;="&amp;F$4)+SUMIFS(Altro[Importo assegno],Altro[Codice CoGe],RiepilogoSpeseMensili[[#This Row],[Codice CoGe]],Altro[Data avvio richiesta assegno],"&gt;="&amp;DATEVALUE("1"&amp;RiepilogoSpeseMensili[[#Headers],[Marzo]]&amp;_ANNO),Altro[Data avvio richiesta assegno],"&lt;="&amp;F$4)</f>
        <v>0</v>
      </c>
      <c r="G17" s="19">
        <f ca="1">SUMIFS(DettaglioSpese[Importo assegno],DettaglioSpese[Codice CoGe],RiepilogoSpeseMensili[[#This Row],[Codice CoGe]],DettaglioSpese[Data fattura],"&gt;="&amp;G$3,DettaglioSpese[Data fattura],"&lt;="&amp;G$4)+SUMIFS(Altro[Importo assegno],Altro[Codice CoGe],RiepilogoSpeseMensili[[#This Row],[Codice CoGe]],Altro[Data avvio richiesta assegno],"&gt;="&amp;DATEVALUE("1"&amp;RiepilogoSpeseMensili[[#Headers],[Aprile]]&amp;_ANNO),Altro[Data avvio richiesta assegno],"&lt;="&amp;G$4)</f>
        <v>0</v>
      </c>
      <c r="H17" s="19">
        <f ca="1">SUMIFS(DettaglioSpese[Importo assegno],DettaglioSpese[Codice CoGe],RiepilogoSpeseMensili[[#This Row],[Codice CoGe]],DettaglioSpese[Data fattura],"&gt;="&amp;H$3,DettaglioSpese[Data fattura],"&lt;="&amp;H$4)+SUMIFS(Altro[Importo assegno],Altro[Codice CoGe],RiepilogoSpeseMensili[[#This Row],[Codice CoGe]],Altro[Data avvio richiesta assegno],"&gt;="&amp;DATEVALUE("1"&amp;RiepilogoSpeseMensili[[#Headers],[Maggio]]&amp;_ANNO),Altro[Data avvio richiesta assegno],"&lt;="&amp;H$4)</f>
        <v>0</v>
      </c>
      <c r="I17" s="19">
        <f ca="1">SUMIFS(DettaglioSpese[Importo assegno],DettaglioSpese[Codice CoGe],RiepilogoSpeseMensili[[#This Row],[Codice CoGe]],DettaglioSpese[Data fattura],"&gt;="&amp;I$3,DettaglioSpese[Data fattura],"&lt;="&amp;I$4)+SUMIFS(Altro[Importo assegno],Altro[Codice CoGe],RiepilogoSpeseMensili[[#This Row],[Codice CoGe]],Altro[Data avvio richiesta assegno],"&gt;="&amp;DATEVALUE("1"&amp;RiepilogoSpeseMensili[[#Headers],[Giugno]]&amp;_ANNO),Altro[Data avvio richiesta assegno],"&lt;="&amp;I$4)</f>
        <v>0</v>
      </c>
      <c r="J17" s="19">
        <f ca="1">SUMIFS(DettaglioSpese[Importo assegno],DettaglioSpese[Codice CoGe],RiepilogoSpeseMensili[[#This Row],[Codice CoGe]],DettaglioSpese[Data fattura],"&gt;="&amp;J$3,DettaglioSpese[Data fattura],"&lt;="&amp;J$4)+SUMIFS(Altro[Importo assegno],Altro[Codice CoGe],RiepilogoSpeseMensili[[#This Row],[Codice CoGe]],Altro[Data avvio richiesta assegno],"&gt;="&amp;DATEVALUE("1"&amp;RiepilogoSpeseMensili[[#Headers],[Luglio]]&amp;_ANNO),Altro[Data avvio richiesta assegno],"&lt;="&amp;J$4)</f>
        <v>0</v>
      </c>
      <c r="K17" s="19">
        <f ca="1">SUMIFS(DettaglioSpese[Importo assegno],DettaglioSpese[Codice CoGe],RiepilogoSpeseMensili[[#This Row],[Codice CoGe]],DettaglioSpese[Data fattura],"&gt;="&amp;K$3,DettaglioSpese[Data fattura],"&lt;="&amp;K$4)+SUMIFS(Altro[Importo assegno],Altro[Codice CoGe],RiepilogoSpeseMensili[[#This Row],[Codice CoGe]],Altro[Data avvio richiesta assegno],"&gt;="&amp;DATEVALUE("1"&amp;RiepilogoSpeseMensili[[#Headers],[Agosto]]&amp;_ANNO),Altro[Data avvio richiesta assegno],"&lt;="&amp;K$4)</f>
        <v>0</v>
      </c>
      <c r="L17" s="19">
        <f ca="1">SUMIFS(DettaglioSpese[Importo assegno],DettaglioSpese[Codice CoGe],RiepilogoSpeseMensili[[#This Row],[Codice CoGe]],DettaglioSpese[Data fattura],"&gt;="&amp;L$3,DettaglioSpese[Data fattura],"&lt;="&amp;L$4)+SUMIFS(Altro[Importo assegno],Altro[Codice CoGe],RiepilogoSpeseMensili[[#This Row],[Codice CoGe]],Altro[Data avvio richiesta assegno],"&gt;="&amp;DATEVALUE("1"&amp;RiepilogoSpeseMensili[[#Headers],[Settembre]]&amp;_ANNO),Altro[Data avvio richiesta assegno],"&lt;="&amp;L$4)</f>
        <v>0</v>
      </c>
      <c r="M17" s="19">
        <f ca="1">SUMIFS(DettaglioSpese[Importo assegno],DettaglioSpese[Codice CoGe],RiepilogoSpeseMensili[[#This Row],[Codice CoGe]],DettaglioSpese[Data fattura],"&gt;="&amp;M$3,DettaglioSpese[Data fattura],"&lt;="&amp;M$4)+SUMIFS(Altro[Importo assegno],Altro[Codice CoGe],RiepilogoSpeseMensili[[#This Row],[Codice CoGe]],Altro[Data avvio richiesta assegno],"&gt;="&amp;DATEVALUE("1"&amp;RiepilogoSpeseMensili[[#Headers],[Ottobre]]&amp;_ANNO),Altro[Data avvio richiesta assegno],"&lt;="&amp;M$4)</f>
        <v>0</v>
      </c>
      <c r="N17" s="19">
        <f ca="1">SUMIFS(DettaglioSpese[Importo assegno],DettaglioSpese[Codice CoGe],RiepilogoSpeseMensili[[#This Row],[Codice CoGe]],DettaglioSpese[Data fattura],"&gt;="&amp;N$3,DettaglioSpese[Data fattura],"&lt;="&amp;N$4)+SUMIFS(Altro[Importo assegno],Altro[Codice CoGe],RiepilogoSpeseMensili[[#This Row],[Codice CoGe]],Altro[Data avvio richiesta assegno],"&gt;="&amp;DATEVALUE("1"&amp;RiepilogoSpeseMensili[[#Headers],[Novembre]]&amp;_ANNO),Altro[Data avvio richiesta assegno],"&lt;="&amp;N$4)</f>
        <v>0</v>
      </c>
      <c r="O17" s="19">
        <f ca="1">SUMIFS(DettaglioSpese[Importo assegno],DettaglioSpese[Codice CoGe],RiepilogoSpeseMensili[[#This Row],[Codice CoGe]],DettaglioSpese[Data fattura],"&gt;="&amp;O$3,DettaglioSpese[Data fattura],"&lt;="&amp;O$4)+SUMIFS(Altro[Importo assegno],Altro[Codice CoGe],RiepilogoSpeseMensili[[#This Row],[Codice CoGe]],Altro[Data avvio richiesta assegno],"&gt;="&amp;DATEVALUE("1"&amp;RiepilogoSpeseMensili[[#Headers],[Dicembre]]&amp;_ANNO),Altro[Data avvio richiesta assegno],"&lt;="&amp;O$4)</f>
        <v>0</v>
      </c>
      <c r="P17" s="19">
        <f ca="1">SUM(RiepilogoSpeseMensili[[#This Row],[Gennaio]:[Dicembre]])</f>
        <v>0</v>
      </c>
      <c r="Q17" s="20"/>
    </row>
    <row r="18" spans="2:17" ht="30" customHeight="1" x14ac:dyDescent="0.25">
      <c r="B18" s="8" t="s">
        <v>3</v>
      </c>
      <c r="C18" s="7"/>
      <c r="D18" s="20">
        <f ca="1">SUBTOTAL(109,RiepilogoSpeseMensili[Gennaio])</f>
        <v>0</v>
      </c>
      <c r="E18" s="20">
        <f ca="1">SUBTOTAL(109,RiepilogoSpeseMensili[Febbraio])</f>
        <v>0</v>
      </c>
      <c r="F18" s="20">
        <f ca="1">SUBTOTAL(109,RiepilogoSpeseMensili[Marzo])</f>
        <v>0</v>
      </c>
      <c r="G18" s="20">
        <f ca="1">SUBTOTAL(109,RiepilogoSpeseMensili[Aprile])</f>
        <v>0</v>
      </c>
      <c r="H18" s="20">
        <f ca="1">SUBTOTAL(109,RiepilogoSpeseMensili[Maggio])</f>
        <v>0</v>
      </c>
      <c r="I18" s="20">
        <f ca="1">SUBTOTAL(109,RiepilogoSpeseMensili[Giugno])</f>
        <v>0</v>
      </c>
      <c r="J18" s="20">
        <f ca="1">SUBTOTAL(109,RiepilogoSpeseMensili[Luglio])</f>
        <v>0</v>
      </c>
      <c r="K18" s="20">
        <f ca="1">SUBTOTAL(109,RiepilogoSpeseMensili[Agosto])</f>
        <v>0</v>
      </c>
      <c r="L18" s="20">
        <f ca="1">SUBTOTAL(109,RiepilogoSpeseMensili[Settembre])</f>
        <v>0</v>
      </c>
      <c r="M18" s="20">
        <f ca="1">SUBTOTAL(109,RiepilogoSpeseMensili[Ottobre])</f>
        <v>0</v>
      </c>
      <c r="N18" s="20">
        <f ca="1">SUBTOTAL(109,RiepilogoSpeseMensili[Novembre])</f>
        <v>0</v>
      </c>
      <c r="O18" s="20">
        <f ca="1">SUBTOTAL(109,RiepilogoSpeseMensili[Dicembre])</f>
        <v>0</v>
      </c>
      <c r="P18" s="20">
        <f ca="1">SUBTOTAL(109,RiepilogoSpeseMensili[Totale])</f>
        <v>0</v>
      </c>
      <c r="Q18" s="7"/>
    </row>
  </sheetData>
  <mergeCells count="1">
    <mergeCell ref="B2:Q2"/>
  </mergeCells>
  <dataValidations count="9">
    <dataValidation allowBlank="1" showInputMessage="1" showErrorMessage="1" prompt="Creare un riepilogo spese mensili in questo foglio di lavoro. Immettere i dettagli nella tabella Spese mensili. I collegamenti di spostamento nelle celle B1 e C1 indirizzano al foglio di lavoro precedente e a quello successivo" sqref="A1" xr:uid="{00000000-0002-0000-0100-000000000000}"/>
    <dataValidation allowBlank="1" showInputMessage="1" showErrorMessage="1" prompt="Immettere il codice della contabilità generale in questa colonna sotto questa intestazione" sqref="B5" xr:uid="{00000000-0002-0000-0100-000001000000}"/>
    <dataValidation allowBlank="1" showInputMessage="1" showErrorMessage="1" prompt="Immettere il titolo del conto in questa colonna sotto questa intestazione" sqref="C5" xr:uid="{00000000-0002-0000-0100-000002000000}"/>
    <dataValidation allowBlank="1" showInputMessage="1" showErrorMessage="1" prompt="L'importo effettivo di questo mese viene calcolato automaticamente in questa colonna sotto questa intestazione" sqref="D5:O5" xr:uid="{00000000-0002-0000-0100-000003000000}"/>
    <dataValidation allowBlank="1" showInputMessage="1" showErrorMessage="1" prompt="Il totale viene calcolato automaticamente in questa colonna sotto questa intestazione" sqref="P5" xr:uid="{00000000-0002-0000-0100-000004000000}"/>
    <dataValidation allowBlank="1" showInputMessage="1" showErrorMessage="1" prompt="In questa colonna viene visualizzato un grafico sparkline con la tendenza delle spese per 1 spesa in 12 mesi " sqref="Q5" xr:uid="{00000000-0002-0000-0100-000005000000}"/>
    <dataValidation allowBlank="1" showInputMessage="1" showErrorMessage="1" prompt="In questa cella si trova il collegamento di spostamento. Selezionare per passare al foglio di lavoro RIEPILOGO BUDGET YTD" sqref="B1" xr:uid="{00000000-0002-0000-0100-000006000000}"/>
    <dataValidation allowBlank="1" showInputMessage="1" showErrorMessage="1" prompt="In questa cella si trova il collegamento di spostamento. Selezionare per passare al foglio di lavoro DETTAGLIO SPESE" sqref="C1" xr:uid="{00000000-0002-0000-0100-000007000000}"/>
    <dataValidation allowBlank="1" showInputMessage="1" showErrorMessage="1" prompt="Il titolo di questo foglio di lavoro si trova in questa cella. Il filtro dei dati della tabella per Titolo conto si trova nella cella B3. Non eliminare le formule nelle celle da D3 a Q4" sqref="B2:Q2" xr:uid="{00000000-0002-0000-0100-000008000000}"/>
  </dataValidations>
  <hyperlinks>
    <hyperlink ref="B1" location="'RIEPILOGO BUDGET YTD'!A1" tooltip="Selezionare per passare al foglio di lavoro RIEPILOGO BUDGET YTD" display="YTD BUDGET SUMMARY" xr:uid="{00000000-0004-0000-0100-000000000000}"/>
    <hyperlink ref="C1" location="'DETTAGLIO SPESE'!A1" tooltip="Selezionare per passare al foglio di lavoro DETTAGLIO SPESE" display="ITEMIZED EXPENSES" xr:uid="{00000000-0004-0000-0100-000001000000}"/>
  </hyperlink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'RIEPILOGO SPESE MENSILI'!D6:O6</xm:f>
              <xm:sqref>Q6</xm:sqref>
            </x14:sparkline>
            <x14:sparkline>
              <xm:f>'RIEPILOGO SPESE MENSILI'!D7:O7</xm:f>
              <xm:sqref>Q7</xm:sqref>
            </x14:sparkline>
            <x14:sparkline>
              <xm:f>'RIEPILOGO SPESE MENSILI'!D8:O8</xm:f>
              <xm:sqref>Q8</xm:sqref>
            </x14:sparkline>
            <x14:sparkline>
              <xm:f>'RIEPILOGO SPESE MENSILI'!D9:O9</xm:f>
              <xm:sqref>Q9</xm:sqref>
            </x14:sparkline>
            <x14:sparkline>
              <xm:f>'RIEPILOGO SPESE MENSILI'!D10:O10</xm:f>
              <xm:sqref>Q10</xm:sqref>
            </x14:sparkline>
            <x14:sparkline>
              <xm:f>'RIEPILOGO SPESE MENSILI'!D11:O11</xm:f>
              <xm:sqref>Q11</xm:sqref>
            </x14:sparkline>
            <x14:sparkline>
              <xm:f>'RIEPILOGO SPESE MENSILI'!D12:O12</xm:f>
              <xm:sqref>Q12</xm:sqref>
            </x14:sparkline>
            <x14:sparkline>
              <xm:f>'RIEPILOGO SPESE MENSILI'!D13:O13</xm:f>
              <xm:sqref>Q13</xm:sqref>
            </x14:sparkline>
            <x14:sparkline>
              <xm:f>'RIEPILOGO SPESE MENSILI'!D14:O14</xm:f>
              <xm:sqref>Q14</xm:sqref>
            </x14:sparkline>
            <x14:sparkline>
              <xm:f>'RIEPILOGO SPESE MENSILI'!D15:O15</xm:f>
              <xm:sqref>Q15</xm:sqref>
            </x14:sparkline>
            <x14:sparkline>
              <xm:f>'RIEPILOGO SPESE MENSILI'!D16:O16</xm:f>
              <xm:sqref>Q16</xm:sqref>
            </x14:sparkline>
            <x14:sparkline>
              <xm:f>'RIEPILOGO SPESE MENSILI'!D17:O17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RowHeight="30" customHeight="1" x14ac:dyDescent="0.25"/>
  <cols>
    <col min="1" max="1" width="2.7109375" customWidth="1"/>
    <col min="2" max="2" width="20" customWidth="1"/>
    <col min="3" max="3" width="19" customWidth="1"/>
    <col min="4" max="4" width="11" customWidth="1"/>
    <col min="5" max="5" width="30" customWidth="1"/>
    <col min="6" max="6" width="17.42578125" customWidth="1"/>
    <col min="7" max="7" width="30" customWidth="1"/>
    <col min="8" max="8" width="22.5703125" customWidth="1"/>
    <col min="9" max="9" width="14.7109375" customWidth="1"/>
    <col min="10" max="10" width="15.5703125" customWidth="1"/>
  </cols>
  <sheetData>
    <row r="1" spans="2:10" ht="15" customHeight="1" x14ac:dyDescent="0.25">
      <c r="B1" s="5" t="s">
        <v>0</v>
      </c>
      <c r="C1" s="5" t="s">
        <v>39</v>
      </c>
    </row>
    <row r="2" spans="2:10" ht="24.75" customHeight="1" thickBot="1" x14ac:dyDescent="0.3">
      <c r="B2" s="26" t="s">
        <v>24</v>
      </c>
      <c r="C2" s="26"/>
      <c r="D2" s="26"/>
      <c r="E2" s="26"/>
      <c r="F2" s="26"/>
      <c r="G2" s="26"/>
      <c r="H2" s="26"/>
      <c r="I2" s="26"/>
      <c r="J2" s="26"/>
    </row>
    <row r="3" spans="2:10" ht="75" customHeight="1" thickTop="1" x14ac:dyDescent="0.25">
      <c r="B3" s="25" t="s">
        <v>38</v>
      </c>
      <c r="C3" s="25"/>
      <c r="D3" s="25"/>
      <c r="E3" s="25"/>
      <c r="F3" s="25"/>
      <c r="G3" s="25" t="s">
        <v>47</v>
      </c>
      <c r="H3" s="25"/>
      <c r="I3" s="25"/>
      <c r="J3" s="25"/>
    </row>
    <row r="4" spans="2:10" ht="30" customHeight="1" x14ac:dyDescent="0.25">
      <c r="B4" s="10" t="s">
        <v>2</v>
      </c>
      <c r="C4" s="10" t="s">
        <v>40</v>
      </c>
      <c r="D4" s="10" t="s">
        <v>42</v>
      </c>
      <c r="E4" s="10" t="s">
        <v>43</v>
      </c>
      <c r="F4" s="10" t="s">
        <v>46</v>
      </c>
      <c r="G4" s="10" t="s">
        <v>48</v>
      </c>
      <c r="H4" s="10" t="s">
        <v>51</v>
      </c>
      <c r="I4" s="10" t="s">
        <v>54</v>
      </c>
      <c r="J4" s="10" t="s">
        <v>57</v>
      </c>
    </row>
    <row r="5" spans="2:10" ht="30" customHeight="1" x14ac:dyDescent="0.25">
      <c r="B5" s="13">
        <v>1000</v>
      </c>
      <c r="C5" s="22" t="s">
        <v>41</v>
      </c>
      <c r="D5" s="14">
        <v>100</v>
      </c>
      <c r="E5" s="7" t="s">
        <v>44</v>
      </c>
      <c r="F5" s="17">
        <v>750.75</v>
      </c>
      <c r="G5" s="7" t="s">
        <v>49</v>
      </c>
      <c r="H5" s="7" t="s">
        <v>52</v>
      </c>
      <c r="I5" s="7" t="s">
        <v>55</v>
      </c>
      <c r="J5" s="22" t="s">
        <v>41</v>
      </c>
    </row>
    <row r="6" spans="2:10" ht="30" customHeight="1" x14ac:dyDescent="0.25">
      <c r="B6" s="13">
        <v>7000</v>
      </c>
      <c r="C6" s="22" t="s">
        <v>41</v>
      </c>
      <c r="D6" s="14">
        <v>101</v>
      </c>
      <c r="E6" s="7" t="s">
        <v>45</v>
      </c>
      <c r="F6" s="11">
        <v>2500</v>
      </c>
      <c r="G6" s="7" t="s">
        <v>50</v>
      </c>
      <c r="H6" s="7" t="s">
        <v>53</v>
      </c>
      <c r="I6" s="7" t="s">
        <v>56</v>
      </c>
      <c r="J6" s="22" t="s">
        <v>41</v>
      </c>
    </row>
  </sheetData>
  <mergeCells count="3">
    <mergeCell ref="B3:F3"/>
    <mergeCell ref="G3:J3"/>
    <mergeCell ref="B2:J2"/>
  </mergeCells>
  <dataValidations count="13">
    <dataValidation allowBlank="1" showInputMessage="1" showErrorMessage="1" prompt="Creare dettaglio spese in questo foglio di lavoro. Immettere i dettagli nella tabella Dettaglio spese. I collegamenti di spostamento nelle celle B1 e C1 indirizzano al foglio di lavoro precedente e a quello successivo" sqref="A1" xr:uid="{00000000-0002-0000-0200-000000000000}"/>
    <dataValidation allowBlank="1" showInputMessage="1" showErrorMessage="1" prompt="Immettere il codice della contabilità generale in questa colonna sotto questa intestazione" sqref="B4" xr:uid="{00000000-0002-0000-0200-000001000000}"/>
    <dataValidation allowBlank="1" showInputMessage="1" showErrorMessage="1" prompt="Immettere la data di fattura in questa colonna sotto questa intestazione" sqref="C4" xr:uid="{00000000-0002-0000-0200-000002000000}"/>
    <dataValidation allowBlank="1" showInputMessage="1" showErrorMessage="1" prompt="Immettere il numero di fattura in questa colonna sotto questa intestazione" sqref="D4" xr:uid="{00000000-0002-0000-0200-000003000000}"/>
    <dataValidation allowBlank="1" showInputMessage="1" showErrorMessage="1" prompt="Immettere Richiesto per nome in questa colonna sotto questa intestazione" sqref="E4" xr:uid="{00000000-0002-0000-0200-000004000000}"/>
    <dataValidation allowBlank="1" showInputMessage="1" showErrorMessage="1" prompt="Immettere l'importo dell'assegno in questa colonna sotto questa intestazione" sqref="F4" xr:uid="{00000000-0002-0000-0200-000005000000}"/>
    <dataValidation allowBlank="1" showInputMessage="1" showErrorMessage="1" prompt="Immettere il nome del beneficiario in questa colonna sotto questa intestazione" sqref="G4" xr:uid="{00000000-0002-0000-0200-000006000000}"/>
    <dataValidation allowBlank="1" showInputMessage="1" showErrorMessage="1" prompt="Immettere lo scopo di utilizzo dell'assegno in questa colonna sotto questa intestazione" sqref="H4" xr:uid="{00000000-0002-0000-0200-000007000000}"/>
    <dataValidation allowBlank="1" showInputMessage="1" showErrorMessage="1" prompt="Immettere il metodo di distribuzione in questa colonna sotto questa intestazione" sqref="I4" xr:uid="{00000000-0002-0000-0200-000008000000}"/>
    <dataValidation allowBlank="1" showInputMessage="1" showErrorMessage="1" prompt="Immettere la data del file in questa colonna sotto questa intestazione" sqref="J4" xr:uid="{00000000-0002-0000-0200-000009000000}"/>
    <dataValidation allowBlank="1" showInputMessage="1" showErrorMessage="1" prompt="Il titolo del foglio di lavoro si trova in questa cella. Il filtro dati per filtrare la tabella per Richiesto da si trova nella cella B3 e un filtro dati per filtrare la tabella per beneficiario si trova nella cella G3" sqref="B2:J2" xr:uid="{00000000-0002-0000-0200-00000A000000}"/>
    <dataValidation allowBlank="1" showInputMessage="1" showErrorMessage="1" prompt="Collegamento di spostamento. Selezionare passare al RIEPILOGO SPESE MENSILI" sqref="B1" xr:uid="{00000000-0002-0000-0200-00000B000000}"/>
    <dataValidation allowBlank="1" showInputMessage="1" showErrorMessage="1" prompt="In questa cella si trova il collegamento di spostamento. Selezionare per passare al foglio di lavoro BENEFICENZA E SPONSORIZZAZIONI" sqref="C1" xr:uid="{00000000-0002-0000-0200-00000C000000}"/>
  </dataValidations>
  <hyperlinks>
    <hyperlink ref="B1" location="'RIEPILOGO SPESE MENSILI'!A1" tooltip="Selezionare per passare al foglio di lavoro RIEPILOGO SPESE MENSILI" display="MONTHLY EXPENSES SUMMARY" xr:uid="{00000000-0004-0000-0200-000000000000}"/>
    <hyperlink ref="C1" location="'BENEFICENZA E SPONSORIZZAZIONI'!A1" tooltip="Selezionare questa opzione per passare al foglio di lavoro BENEFICENZA E SPONSORIZZAZIONI" display="BENEFICENZA E SPONSORIZZAZIONI" xr:uid="{00000000-0004-0000-0200-000001000000}"/>
  </hyperlinks>
  <printOptions horizontalCentered="1"/>
  <pageMargins left="0.4" right="0.4" top="0.4" bottom="0.6" header="0.3" footer="0.3"/>
  <pageSetup paperSize="9" scale="79"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RowHeight="30" customHeight="1" x14ac:dyDescent="0.25"/>
  <cols>
    <col min="1" max="1" width="2.7109375" customWidth="1"/>
    <col min="2" max="2" width="20" customWidth="1"/>
    <col min="3" max="3" width="18.140625" customWidth="1"/>
    <col min="4" max="4" width="28.71093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5.28515625" customWidth="1"/>
    <col min="12" max="12" width="14" customWidth="1"/>
  </cols>
  <sheetData>
    <row r="1" spans="2:12" ht="15" customHeight="1" x14ac:dyDescent="0.25">
      <c r="B1" s="5" t="s">
        <v>24</v>
      </c>
      <c r="C1" s="4"/>
    </row>
    <row r="2" spans="2:12" ht="24.75" customHeight="1" thickBot="1" x14ac:dyDescent="0.4">
      <c r="B2" s="28" t="s">
        <v>39</v>
      </c>
      <c r="C2" s="28"/>
      <c r="D2" s="28"/>
      <c r="E2" s="28"/>
      <c r="F2" s="28"/>
      <c r="G2" s="28"/>
      <c r="H2" s="28"/>
      <c r="I2" s="28"/>
      <c r="J2" s="28"/>
      <c r="K2" s="28"/>
      <c r="L2" s="28"/>
    </row>
    <row r="3" spans="2:12" ht="75" customHeight="1" thickTop="1" x14ac:dyDescent="0.25">
      <c r="B3" s="27" t="s">
        <v>38</v>
      </c>
      <c r="C3" s="27"/>
      <c r="D3" s="27"/>
      <c r="E3" s="27"/>
      <c r="F3" s="27"/>
      <c r="G3" s="27" t="s">
        <v>47</v>
      </c>
      <c r="H3" s="27"/>
      <c r="I3" s="27"/>
      <c r="J3" s="27"/>
      <c r="K3" s="27"/>
      <c r="L3" s="27"/>
    </row>
    <row r="4" spans="2:12" ht="30" customHeight="1" x14ac:dyDescent="0.25">
      <c r="B4" s="10" t="s">
        <v>2</v>
      </c>
      <c r="C4" s="10" t="s">
        <v>58</v>
      </c>
      <c r="D4" s="10" t="s">
        <v>43</v>
      </c>
      <c r="E4" s="10" t="s">
        <v>46</v>
      </c>
      <c r="F4" s="10" t="s">
        <v>60</v>
      </c>
      <c r="G4" s="10" t="s">
        <v>48</v>
      </c>
      <c r="H4" s="10" t="s">
        <v>63</v>
      </c>
      <c r="I4" s="10" t="s">
        <v>66</v>
      </c>
      <c r="J4" s="10" t="s">
        <v>69</v>
      </c>
      <c r="K4" s="10" t="s">
        <v>54</v>
      </c>
      <c r="L4" s="10" t="s">
        <v>57</v>
      </c>
    </row>
    <row r="5" spans="2:12" ht="30" customHeight="1" x14ac:dyDescent="0.25">
      <c r="B5" s="13">
        <v>12000</v>
      </c>
      <c r="C5" s="22" t="s">
        <v>41</v>
      </c>
      <c r="D5" s="7" t="s">
        <v>59</v>
      </c>
      <c r="E5" s="16">
        <v>1000</v>
      </c>
      <c r="F5" s="11">
        <v>12</v>
      </c>
      <c r="G5" s="7" t="s">
        <v>61</v>
      </c>
      <c r="H5" s="7" t="s">
        <v>64</v>
      </c>
      <c r="I5" s="7" t="s">
        <v>67</v>
      </c>
      <c r="J5" s="7" t="s">
        <v>70</v>
      </c>
      <c r="K5" s="7" t="s">
        <v>71</v>
      </c>
      <c r="L5" s="22" t="s">
        <v>41</v>
      </c>
    </row>
    <row r="6" spans="2:12" ht="30" customHeight="1" x14ac:dyDescent="0.25">
      <c r="B6" s="13">
        <v>11000</v>
      </c>
      <c r="C6" s="22" t="s">
        <v>41</v>
      </c>
      <c r="D6" s="7" t="s">
        <v>59</v>
      </c>
      <c r="E6" s="11">
        <v>2500</v>
      </c>
      <c r="F6" s="11">
        <v>0</v>
      </c>
      <c r="G6" s="7" t="s">
        <v>62</v>
      </c>
      <c r="H6" s="7" t="s">
        <v>65</v>
      </c>
      <c r="I6" s="7" t="s">
        <v>68</v>
      </c>
      <c r="J6" s="7" t="s">
        <v>65</v>
      </c>
      <c r="K6" s="7" t="s">
        <v>71</v>
      </c>
      <c r="L6" s="22" t="s">
        <v>41</v>
      </c>
    </row>
  </sheetData>
  <mergeCells count="3">
    <mergeCell ref="B3:F3"/>
    <mergeCell ref="G3:L3"/>
    <mergeCell ref="B2:L2"/>
  </mergeCells>
  <dataValidations count="14">
    <dataValidation allowBlank="1" showInputMessage="1" showErrorMessage="1" prompt="Creare un elenco di organizzazioni di beneficenza e sponsorizzazioni in questo foglio di lavoro. Immettere i dettagli nella tabella Altro. Selezionare la cella B1 per passare al foglio di lavoro Dettaglio spese" sqref="A1" xr:uid="{00000000-0002-0000-0300-000000000000}"/>
    <dataValidation allowBlank="1" showInputMessage="1" showErrorMessage="1" prompt="Immettere il codice della contabilità generale in questa colonna sotto questa intestazione" sqref="B4" xr:uid="{00000000-0002-0000-0300-000001000000}"/>
    <dataValidation allowBlank="1" showInputMessage="1" showErrorMessage="1" prompt="Immettere la data di richiesta dell'assegno in questa colonna sotto questa intestazione" sqref="C4" xr:uid="{00000000-0002-0000-0300-000002000000}"/>
    <dataValidation allowBlank="1" showInputMessage="1" showErrorMessage="1" prompt="Immettere Richiesto per nome in questa colonna sotto questa intestazione" sqref="D4" xr:uid="{00000000-0002-0000-0300-000003000000}"/>
    <dataValidation allowBlank="1" showInputMessage="1" showErrorMessage="1" prompt="Immettere l'importo dell'assegno in questa colonna sotto questa intestazione" sqref="E4" xr:uid="{00000000-0002-0000-0300-000004000000}"/>
    <dataValidation allowBlank="1" showInputMessage="1" showErrorMessage="1" prompt="Immettere il contributo dell'anno precedente in questa colonna sotto questa intestazione" sqref="F4" xr:uid="{00000000-0002-0000-0300-000005000000}"/>
    <dataValidation allowBlank="1" showInputMessage="1" showErrorMessage="1" prompt="Immettere il nome del beneficiario in questa colonna sotto questa intestazione" sqref="G4" xr:uid="{00000000-0002-0000-0300-000006000000}"/>
    <dataValidation allowBlank="1" showInputMessage="1" showErrorMessage="1" prompt="Immettere lo scopo d'uso in questa colonna sotto questa intestazione" sqref="H4" xr:uid="{00000000-0002-0000-0300-000007000000}"/>
    <dataValidation allowBlank="1" showInputMessage="1" showErrorMessage="1" prompt="Immettere il nome della persona che ha approvato in questa colonna sotto questa intestazione" sqref="I4" xr:uid="{00000000-0002-0000-0300-000008000000}"/>
    <dataValidation allowBlank="1" showInputMessage="1" showErrorMessage="1" prompt="Immettere la categoria in questa colonna sotto questa intestazione" sqref="J4" xr:uid="{00000000-0002-0000-0300-000009000000}"/>
    <dataValidation allowBlank="1" showInputMessage="1" showErrorMessage="1" prompt="Immettere il metodo di distribuzione in questa colonna sotto questa intestazione" sqref="K4" xr:uid="{00000000-0002-0000-0300-00000A000000}"/>
    <dataValidation allowBlank="1" showInputMessage="1" showErrorMessage="1" prompt="Immettere la data del file in questa colonna sotto questa intestazione" sqref="L4" xr:uid="{00000000-0002-0000-0300-00000B000000}"/>
    <dataValidation allowBlank="1" showInputMessage="1" showErrorMessage="1" prompt="Collegamento di spostamento. Selezionare per passare al foglio di lavoro DETTAGLIO SPESE" sqref="B1" xr:uid="{00000000-0002-0000-0300-00000C000000}"/>
    <dataValidation allowBlank="1" showInputMessage="1" showErrorMessage="1" prompt="Il titolo del foglio di lavoro si trova in questa cella. Il filtro dati per filtrare la tabella per Richiesto da si trova nella cella B3 e un filtro dati per filtrare la tabella per beneficiario si trova nella cella G3" sqref="B2:L2" xr:uid="{00000000-0002-0000-0300-00000D000000}"/>
  </dataValidations>
  <hyperlinks>
    <hyperlink ref="B1" location="'DETTAGLIO SPESE'!A1" tooltip="Selezionare per passare al foglio di lavoro DETTAGLIO SPESE" display="ITEMIZED EXPENSES" xr:uid="{00000000-0004-0000-0300-000000000000}"/>
  </hyperlinks>
  <printOptions horizontalCentered="1"/>
  <pageMargins left="0.4" right="0.4" top="0.4" bottom="0.6" header="0.3" footer="0.3"/>
  <pageSetup paperSize="9" scale="65"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vt:i4>
      </vt:variant>
      <vt:variant>
        <vt:lpstr>Intervalli denominati</vt:lpstr>
      </vt:variant>
      <vt:variant>
        <vt:i4>10</vt:i4>
      </vt:variant>
    </vt:vector>
  </HeadingPairs>
  <TitlesOfParts>
    <vt:vector size="14" baseType="lpstr">
      <vt:lpstr>RIEPILOGO BUDGET YTD</vt:lpstr>
      <vt:lpstr>RIEPILOGO SPESE MENSILI</vt:lpstr>
      <vt:lpstr>DETTAGLIO SPESE</vt:lpstr>
      <vt:lpstr>BENEFICENZA E SPONSORIZZAZIONI</vt:lpstr>
      <vt:lpstr>_ANNO</vt:lpstr>
      <vt:lpstr>RowTitleRegion1..G2</vt:lpstr>
      <vt:lpstr>'BENEFICENZA E SPONSORIZZAZIONI'!Titoli_stampa</vt:lpstr>
      <vt:lpstr>'DETTAGLIO SPESE'!Titoli_stampa</vt:lpstr>
      <vt:lpstr>'RIEPILOGO BUDGET YTD'!Titoli_stampa</vt:lpstr>
      <vt:lpstr>'RIEPILOGO SPESE MENSILI'!Titoli_stampa</vt:lpstr>
      <vt:lpstr>Titolo1</vt:lpstr>
      <vt:lpstr>Titolo2</vt:lpstr>
      <vt:lpstr>Titolo3</vt:lpstr>
      <vt:lpstr>Titolo4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2019-04-30T12:57:30Z</dcterms:modified>
</cp:coreProperties>
</file>

<file path=docProps/custom.xml><?xml version="1.0" encoding="utf-8"?>
<Properties xmlns="http://schemas.openxmlformats.org/officeDocument/2006/custom-properties" xmlns:vt="http://schemas.openxmlformats.org/officeDocument/2006/docPropsVTypes"/>
</file>