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49CF9DC0-210C-4633-90CD-1EF210B004E9}" xr6:coauthVersionLast="31" xr6:coauthVersionMax="38" xr10:uidLastSave="{00000000-0000-0000-0000-000000000000}"/>
  <bookViews>
    <workbookView xWindow="735" yWindow="-225" windowWidth="15480" windowHeight="11100" xr2:uid="{00000000-000D-0000-FFFF-FFFF00000000}"/>
  </bookViews>
  <sheets>
    <sheet name="Scheda attività dipendenti" sheetId="1" r:id="rId1"/>
    <sheet name="Ricerca_Giorno_Settimana" sheetId="2" r:id="rId2"/>
  </sheets>
  <definedNames>
    <definedName name="_3_8">'Scheda attività dipendenti'!$I$7:$N$7</definedName>
    <definedName name="AreaTitoloColonna1..G21.1">'Scheda attività dipendenti'!$B$8</definedName>
    <definedName name="AreaTitoloColonna10..Y21.1">'Scheda attività dipendenti'!$W$6</definedName>
    <definedName name="AreaTitoloColonna11..Z35.1">'Scheda attività dipendenti'!$Y$33:$Y$34</definedName>
    <definedName name="AreaTitoloColonna2..N21.1">'Scheda attività dipendenti'!$H$7</definedName>
    <definedName name="AreaTitoloColonna3..O21.1">'Scheda attività dipendenti'!$O$6</definedName>
    <definedName name="AreaTitoloColonna4..V21.1">'Scheda attività dipendenti'!$P$7</definedName>
    <definedName name="AreaTitoloColonna5..Y21.1">'Scheda attività dipendenti'!$W$6:$W$7</definedName>
    <definedName name="AreaTitoloColonna6..G32.1">'Scheda attività dipendenti'!$B$25</definedName>
    <definedName name="AreaTitoloColonna7..N32.1">'Scheda attività dipendenti'!$H$25</definedName>
    <definedName name="AreaTitoloColonna8..O32.1">'Scheda attività dipendenti'!$O$24:$O$25</definedName>
    <definedName name="AreaTitoloColonna9..V32.1">'Scheda attività dipendenti'!$P$24</definedName>
    <definedName name="Giorno_Uno">'Scheda attività dipendenti'!$H$7</definedName>
    <definedName name="Data_Fine">'Scheda attività dipendenti'!$E$4</definedName>
    <definedName name="_xlnm.Print_Area" localSheetId="0">'Scheda attività dipendenti'!$B$1:$Z$36</definedName>
    <definedName name="ROUND">'Scheda attività dipendenti'!$H$34</definedName>
    <definedName name="AreaTitoloRiga1..E4">'Scheda attività dipendenti'!$B$4:$D$4</definedName>
    <definedName name="AreaTitoloRiga2..X35.1">'Scheda attività dipendenti'!$B$33:$G$33</definedName>
    <definedName name="AreaTitoloRiga3..Y22">'Scheda attività dipendenti'!$B$22:$G$22</definedName>
    <definedName name="AreaTitoloRiga4..E36">'Scheda attività dipendenti'!$B$36:$D$36</definedName>
    <definedName name="AreaTitoloRiga5..I36">'Scheda attività dipendenti'!$G$36:$H$36</definedName>
    <definedName name="AreaTitoloRiga6..R36">'Scheda attività dipendenti'!$P$36:$Q$36</definedName>
    <definedName name="Totale_Tutte_le_Ore">'Scheda attività dipendenti'!$Z$35</definedName>
    <definedName name="Settimana_1_OT">'Scheda attività dipendenti'!$H$25:$N$32</definedName>
    <definedName name="Settimana_1_Regolare">'Scheda attività dipendenti'!$H$9:$N$21</definedName>
    <definedName name="Settimana_2_OT">'Scheda attività dipendenti'!$P$26:$V$32</definedName>
    <definedName name="Settimana_2_Regolare">'Scheda attività dipendenti'!$P$9:$V$21</definedName>
  </definedNames>
  <calcPr calcId="179017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H24" i="1" l="1"/>
  <c r="N24" i="1"/>
  <c r="M24" i="1"/>
  <c r="L24" i="1"/>
  <c r="L25" i="1" s="1"/>
  <c r="K24" i="1"/>
  <c r="K25" i="1" s="1"/>
  <c r="J24" i="1"/>
  <c r="J25" i="1" s="1"/>
  <c r="I24" i="1"/>
  <c r="I25" i="1" s="1"/>
  <c r="V24" i="1"/>
  <c r="V25" i="1" s="1"/>
  <c r="U24" i="1"/>
  <c r="U25" i="1" s="1"/>
  <c r="T24" i="1"/>
  <c r="T25" i="1" s="1"/>
  <c r="S24" i="1"/>
  <c r="S25" i="1" s="1"/>
  <c r="R24" i="1"/>
  <c r="R25" i="1" s="1"/>
  <c r="Q24" i="1"/>
  <c r="Q25" i="1" s="1"/>
  <c r="P24" i="1"/>
  <c r="P25" i="1" s="1"/>
  <c r="N25" i="1"/>
  <c r="M25" i="1"/>
  <c r="H25" i="1"/>
  <c r="H8" i="1" l="1"/>
  <c r="V7" i="1" l="1"/>
  <c r="E4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W33" i="1" s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4" i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<sst xmlns="http://schemas.openxmlformats.org/spreadsheetml/2006/main" count="47" uniqueCount="39">
  <si>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SCHEDA ATTIVITÀ OPERAZIONI DIPENDENTI</t>
  </si>
  <si>
    <t>Data di fine retribuzioni</t>
  </si>
  <si>
    <t>ORE NORMALI:</t>
  </si>
  <si>
    <t>Attività</t>
  </si>
  <si>
    <t xml:space="preserve">Ore normali totali   </t>
  </si>
  <si>
    <t>ORE DI STRAORDINARIO:</t>
  </si>
  <si>
    <t xml:space="preserve">Ore di straordinario totali     </t>
  </si>
  <si>
    <t xml:space="preserve">Ore di straordinario completate:     </t>
  </si>
  <si>
    <t xml:space="preserve">Straordinario pagato     </t>
  </si>
  <si>
    <t xml:space="preserve">Dipendente </t>
  </si>
  <si>
    <t>Luogo</t>
  </si>
  <si>
    <t>N. settimana</t>
  </si>
  <si>
    <t>Data:</t>
  </si>
  <si>
    <t>Descrizione lavoro</t>
  </si>
  <si>
    <t>Nome dipendente</t>
  </si>
  <si>
    <t>Numero dipendente:</t>
  </si>
  <si>
    <t>Posizione</t>
  </si>
  <si>
    <t>N. titolo</t>
  </si>
  <si>
    <t xml:space="preserve">Supervisore </t>
  </si>
  <si>
    <t>Totale
Settimana 1
Normale</t>
  </si>
  <si>
    <t>Straordinario settimana 1</t>
  </si>
  <si>
    <t>Selezionare Sì nella cella a destra, se è necessario 
autorizzazione richiesta</t>
  </si>
  <si>
    <t>Totale
Settimana 2
Normale</t>
  </si>
  <si>
    <t>Straordinario settimana 2</t>
  </si>
  <si>
    <t>Totale
Normale
Ore</t>
  </si>
  <si>
    <t>PAGAM. TOTALE</t>
  </si>
  <si>
    <t>Paghe e stipendi
Uso esclusivo
Codice di pagamento</t>
  </si>
  <si>
    <t>Straordinario
Codice</t>
  </si>
  <si>
    <t>Totale
Ore
Lavorate</t>
  </si>
  <si>
    <t>Totale
Ore
Pagate</t>
  </si>
  <si>
    <t>Giorno della settimana
Numero intero</t>
  </si>
  <si>
    <t>Giorno della settimana
Iniziali</t>
  </si>
  <si>
    <t>Dom</t>
  </si>
  <si>
    <t>Lun</t>
  </si>
  <si>
    <t>Mar</t>
  </si>
  <si>
    <t>Mer</t>
  </si>
  <si>
    <t>Gio</t>
  </si>
  <si>
    <t>Ven</t>
  </si>
  <si>
    <t>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</si>
</sst>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d/m;@"/>
    <numFmt numFmtId="170" formatCode="[$-410]d\-mmm\-yy;@"/>
    <numFmt numFmtId="171" formatCode="#,##0.00_ ;\-#,##0.00\ "/>
  </numFmts>
  <fonts count="11" x14ac:knownFonts="1">
    <font>
      <sz val="11"/>
      <name val="Arial Narrow"/>
      <family val="2"/>
      <scheme val="minor"/>
    </font>
    <font>
      <sz val="8"/>
      <name val="Tms Rmn"/>
    </font>
    <font>
      <sz val="8"/>
      <name val="Arial Narrow"/>
      <family val="2"/>
      <scheme val="minor"/>
    </font>
    <font>
      <b/>
      <sz val="8"/>
      <name val="Arial Narrow"/>
      <family val="2"/>
      <scheme val="minor"/>
    </font>
    <font>
      <b/>
      <sz val="14"/>
      <color theme="3"/>
      <name val="Arial"/>
      <family val="2"/>
      <scheme val="major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"/>
      <family val="2"/>
      <scheme val="major"/>
    </font>
    <font>
      <b/>
      <sz val="11"/>
      <name val="Arial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0" applyNumberFormat="0" applyFill="0" applyAlignment="0" applyProtection="0"/>
    <xf numFmtId="0" fontId="6" fillId="0" borderId="39" applyNumberFormat="0" applyFill="0" applyAlignment="0" applyProtection="0"/>
    <xf numFmtId="0" fontId="8" fillId="6" borderId="38" applyNumberFormat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168" fontId="3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" fontId="10" fillId="4" borderId="7" xfId="0" quotePrefix="1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68" fontId="10" fillId="4" borderId="7" xfId="0" applyNumberFormat="1" applyFont="1" applyFill="1" applyBorder="1" applyAlignment="1">
      <alignment horizontal="center" vertical="center"/>
    </xf>
    <xf numFmtId="168" fontId="10" fillId="4" borderId="7" xfId="0" applyNumberFormat="1" applyFont="1" applyFill="1" applyBorder="1" applyAlignment="1" applyProtection="1">
      <alignment horizontal="center" vertical="center"/>
    </xf>
    <xf numFmtId="168" fontId="10" fillId="4" borderId="35" xfId="0" applyNumberFormat="1" applyFont="1" applyFill="1" applyBorder="1" applyAlignment="1" applyProtection="1">
      <alignment horizontal="center" vertical="center"/>
    </xf>
    <xf numFmtId="168" fontId="10" fillId="4" borderId="36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0" fillId="0" borderId="7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8" fontId="10" fillId="0" borderId="0" xfId="0" applyNumberFormat="1" applyFont="1"/>
    <xf numFmtId="0" fontId="10" fillId="0" borderId="0" xfId="0" applyFont="1"/>
    <xf numFmtId="168" fontId="10" fillId="0" borderId="0" xfId="0" applyNumberFormat="1" applyFont="1" applyBorder="1" applyAlignment="1">
      <alignment vertical="center"/>
    </xf>
    <xf numFmtId="0" fontId="0" fillId="0" borderId="0" xfId="0" applyFont="1"/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68" fontId="1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17" xfId="0" applyNumberFormat="1" applyFont="1" applyBorder="1" applyAlignment="1" applyProtection="1">
      <alignment horizontal="center" vertical="center"/>
      <protection locked="0"/>
    </xf>
    <xf numFmtId="1" fontId="10" fillId="0" borderId="17" xfId="0" applyNumberFormat="1" applyFont="1" applyFill="1" applyBorder="1" applyAlignment="1" applyProtection="1">
      <alignment horizontal="center" vertical="center"/>
      <protection locked="0"/>
    </xf>
    <xf numFmtId="168" fontId="1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" fontId="10" fillId="0" borderId="24" xfId="0" applyNumberFormat="1" applyFont="1" applyBorder="1" applyAlignment="1" applyProtection="1">
      <alignment horizontal="center" vertical="center"/>
      <protection locked="0"/>
    </xf>
    <xf numFmtId="1" fontId="10" fillId="0" borderId="25" xfId="0" applyNumberFormat="1" applyFont="1" applyBorder="1" applyAlignment="1" applyProtection="1">
      <alignment horizontal="center" vertical="center"/>
      <protection locked="0"/>
    </xf>
    <xf numFmtId="168" fontId="1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5" borderId="29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168" fontId="10" fillId="3" borderId="7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0" fillId="0" borderId="18" xfId="0" applyNumberFormat="1" applyFont="1" applyBorder="1" applyAlignment="1" applyProtection="1">
      <alignment horizontal="center" vertical="center"/>
      <protection locked="0"/>
    </xf>
    <xf numFmtId="1" fontId="10" fillId="0" borderId="32" xfId="0" applyNumberFormat="1" applyFont="1" applyBorder="1" applyAlignment="1" applyProtection="1">
      <alignment vertical="center"/>
      <protection locked="0"/>
    </xf>
    <xf numFmtId="1" fontId="10" fillId="0" borderId="33" xfId="0" applyNumberFormat="1" applyFont="1" applyBorder="1" applyAlignment="1" applyProtection="1">
      <alignment vertical="center"/>
      <protection locked="0"/>
    </xf>
    <xf numFmtId="1" fontId="10" fillId="0" borderId="34" xfId="0" applyNumberFormat="1" applyFont="1" applyBorder="1" applyAlignment="1" applyProtection="1">
      <alignment vertical="center"/>
      <protection locked="0"/>
    </xf>
    <xf numFmtId="168" fontId="0" fillId="0" borderId="4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5" borderId="35" xfId="0" applyNumberFormat="1" applyFont="1" applyFill="1" applyBorder="1" applyAlignment="1">
      <alignment horizontal="center" vertical="center"/>
    </xf>
    <xf numFmtId="2" fontId="0" fillId="5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168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9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9" fontId="10" fillId="4" borderId="36" xfId="0" applyNumberFormat="1" applyFont="1" applyFill="1" applyBorder="1" applyAlignment="1" applyProtection="1">
      <alignment horizontal="center" vertical="center"/>
    </xf>
    <xf numFmtId="169" fontId="10" fillId="4" borderId="7" xfId="0" applyNumberFormat="1" applyFont="1" applyFill="1" applyBorder="1" applyAlignment="1" applyProtection="1">
      <alignment horizontal="center" vertical="center"/>
    </xf>
    <xf numFmtId="169" fontId="10" fillId="4" borderId="7" xfId="0" applyNumberFormat="1" applyFont="1" applyFill="1" applyBorder="1" applyAlignment="1" applyProtection="1">
      <alignment horizontal="center" vertical="center"/>
      <protection locked="0"/>
    </xf>
    <xf numFmtId="169" fontId="10" fillId="4" borderId="35" xfId="0" applyNumberFormat="1" applyFont="1" applyFill="1" applyBorder="1" applyAlignment="1" applyProtection="1">
      <alignment horizontal="center" vertical="center"/>
    </xf>
    <xf numFmtId="170" fontId="10" fillId="4" borderId="37" xfId="0" applyNumberFormat="1" applyFont="1" applyFill="1" applyBorder="1" applyAlignment="1" applyProtection="1">
      <alignment horizontal="center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 applyProtection="1">
      <alignment horizontal="center" vertical="center"/>
      <protection locked="0"/>
    </xf>
    <xf numFmtId="171" fontId="0" fillId="0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0" xfId="0" applyNumberFormat="1" applyFont="1" applyAlignment="1">
      <alignment vertical="center"/>
    </xf>
    <xf numFmtId="168" fontId="2" fillId="0" borderId="1" xfId="0" applyNumberFormat="1" applyFont="1" applyBorder="1" applyAlignment="1">
      <alignment vertical="center"/>
    </xf>
    <xf numFmtId="168" fontId="9" fillId="0" borderId="41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68" fontId="9" fillId="0" borderId="42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horizontal="left"/>
    </xf>
    <xf numFmtId="1" fontId="9" fillId="0" borderId="3" xfId="0" applyNumberFormat="1" applyFont="1" applyBorder="1" applyAlignment="1">
      <alignment horizontal="left"/>
    </xf>
    <xf numFmtId="0" fontId="0" fillId="0" borderId="45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9" fillId="0" borderId="0" xfId="0" applyNumberFormat="1" applyFont="1" applyBorder="1" applyAlignment="1"/>
    <xf numFmtId="1" fontId="9" fillId="0" borderId="2" xfId="0" applyNumberFormat="1" applyFont="1" applyBorder="1" applyAlignment="1"/>
    <xf numFmtId="168" fontId="9" fillId="0" borderId="0" xfId="0" applyNumberFormat="1" applyFont="1" applyAlignment="1">
      <alignment horizontal="right"/>
    </xf>
    <xf numFmtId="168" fontId="9" fillId="0" borderId="2" xfId="0" applyNumberFormat="1" applyFont="1" applyBorder="1" applyAlignment="1">
      <alignment horizontal="right"/>
    </xf>
    <xf numFmtId="168" fontId="4" fillId="0" borderId="0" xfId="0" applyNumberFormat="1" applyFont="1" applyAlignment="1">
      <alignment vertical="top"/>
    </xf>
    <xf numFmtId="168" fontId="10" fillId="4" borderId="4" xfId="0" applyNumberFormat="1" applyFont="1" applyFill="1" applyBorder="1" applyAlignment="1">
      <alignment horizontal="center" wrapText="1"/>
    </xf>
    <xf numFmtId="168" fontId="10" fillId="4" borderId="6" xfId="0" applyNumberFormat="1" applyFont="1" applyFill="1" applyBorder="1" applyAlignment="1">
      <alignment horizontal="center"/>
    </xf>
    <xf numFmtId="168" fontId="10" fillId="4" borderId="8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left"/>
    </xf>
    <xf numFmtId="168" fontId="10" fillId="0" borderId="0" xfId="0" applyNumberFormat="1" applyFont="1" applyAlignment="1">
      <alignment horizontal="right"/>
    </xf>
    <xf numFmtId="168" fontId="10" fillId="0" borderId="0" xfId="0" quotePrefix="1" applyNumberFormat="1" applyFont="1" applyAlignment="1">
      <alignment horizontal="right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168" fontId="9" fillId="0" borderId="42" xfId="0" applyNumberFormat="1" applyFont="1" applyBorder="1" applyAlignment="1">
      <alignment horizontal="right" vertical="center" wrapText="1"/>
    </xf>
    <xf numFmtId="168" fontId="9" fillId="0" borderId="43" xfId="0" applyNumberFormat="1" applyFont="1" applyBorder="1" applyAlignment="1">
      <alignment horizontal="right" vertical="center" wrapText="1"/>
    </xf>
    <xf numFmtId="168" fontId="9" fillId="0" borderId="0" xfId="0" applyNumberFormat="1" applyFont="1" applyBorder="1" applyAlignment="1">
      <alignment horizontal="right" vertical="center" wrapText="1"/>
    </xf>
    <xf numFmtId="168" fontId="9" fillId="0" borderId="44" xfId="0" applyNumberFormat="1" applyFont="1" applyBorder="1" applyAlignment="1">
      <alignment horizontal="right" vertical="center" wrapText="1"/>
    </xf>
  </cellXfs>
  <cellStyles count="10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Heading 2" xfId="6" builtinId="17" customBuiltin="1"/>
    <cellStyle name="Heading 3" xfId="7" builtinId="18" customBuiltin="1"/>
    <cellStyle name="Normal" xfId="0" builtinId="0" customBuiltin="1"/>
    <cellStyle name="Note" xfId="8" builtinId="10" customBuiltin="1"/>
    <cellStyle name="Percent" xfId="5" builtinId="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109375" defaultRowHeight="16.5" x14ac:dyDescent="0.3"/>
  <cols>
    <col min="1" max="1" width="2.7109375" customWidth="1"/>
    <col min="2" max="2" width="7.140625" bestFit="1" customWidth="1"/>
    <col min="3" max="3" width="6.7109375" customWidth="1"/>
    <col min="4" max="4" width="11.5703125" bestFit="1" customWidth="1"/>
    <col min="5" max="5" width="27.140625" customWidth="1"/>
    <col min="6" max="6" width="19.85546875" customWidth="1"/>
    <col min="7" max="7" width="10.28515625" customWidth="1"/>
    <col min="8" max="14" width="7.28515625" customWidth="1"/>
    <col min="15" max="15" width="12.5703125" customWidth="1"/>
    <col min="16" max="22" width="7.28515625" customWidth="1"/>
    <col min="23" max="23" width="13.7109375" customWidth="1"/>
    <col min="24" max="24" width="10.5703125" customWidth="1"/>
    <col min="25" max="25" width="20.42578125" customWidth="1"/>
    <col min="26" max="26" width="14.28515625" customWidth="1"/>
  </cols>
  <sheetData>
    <row r="1" spans="1:255" s="2" customFormat="1" ht="18" customHeight="1" x14ac:dyDescent="0.3">
      <c r="A1"/>
      <c r="B1" s="96" t="s">
        <v>0</v>
      </c>
      <c r="C1" s="96"/>
      <c r="D1" s="96"/>
      <c r="E1" s="96"/>
      <c r="F1" s="94" t="s">
        <v>14</v>
      </c>
      <c r="G1" s="94"/>
      <c r="H1" s="94"/>
      <c r="I1" s="94"/>
      <c r="J1" s="94"/>
      <c r="K1" s="82"/>
      <c r="L1" s="82"/>
      <c r="M1" s="82"/>
      <c r="N1" s="82"/>
      <c r="O1" s="82"/>
      <c r="P1" s="91" t="s">
        <v>21</v>
      </c>
      <c r="Q1" s="91"/>
      <c r="R1" s="91"/>
      <c r="S1" s="91"/>
      <c r="T1" s="91"/>
      <c r="U1" s="91"/>
      <c r="V1" s="91"/>
      <c r="W1" s="91"/>
      <c r="X1" s="91"/>
      <c r="Y1" s="86"/>
      <c r="Z1" s="1"/>
    </row>
    <row r="2" spans="1:255" s="18" customFormat="1" ht="9" customHeight="1" x14ac:dyDescent="0.3">
      <c r="A2"/>
      <c r="B2" s="96"/>
      <c r="C2" s="96"/>
      <c r="D2" s="96"/>
      <c r="E2" s="96"/>
      <c r="F2" s="94"/>
      <c r="G2" s="94"/>
      <c r="H2" s="94"/>
      <c r="I2" s="94"/>
      <c r="J2" s="94"/>
      <c r="K2" s="82"/>
      <c r="L2" s="82"/>
      <c r="M2" s="82"/>
      <c r="N2" s="82"/>
      <c r="O2" s="82"/>
      <c r="P2" s="91"/>
      <c r="Q2" s="91"/>
      <c r="R2" s="91"/>
      <c r="S2" s="91"/>
      <c r="T2" s="91"/>
      <c r="U2" s="91"/>
      <c r="V2" s="91"/>
      <c r="W2" s="91"/>
      <c r="X2" s="91"/>
      <c r="Y2" s="86"/>
    </row>
    <row r="3" spans="1:255" s="15" customFormat="1" ht="16.5" customHeight="1" x14ac:dyDescent="0.3">
      <c r="A3"/>
      <c r="B3" s="96"/>
      <c r="C3" s="96"/>
      <c r="D3" s="96"/>
      <c r="E3" s="96"/>
      <c r="F3" s="94"/>
      <c r="G3" s="94"/>
      <c r="H3" s="94"/>
      <c r="I3" s="94"/>
      <c r="J3" s="94"/>
      <c r="K3" s="83"/>
      <c r="L3" s="83"/>
      <c r="M3" s="83"/>
      <c r="N3" s="83"/>
      <c r="O3" s="83"/>
      <c r="P3" s="91"/>
      <c r="Q3" s="91"/>
      <c r="R3" s="91"/>
      <c r="S3" s="91"/>
      <c r="T3" s="91"/>
      <c r="U3" s="91"/>
      <c r="V3" s="91"/>
      <c r="W3" s="91"/>
      <c r="X3" s="91"/>
      <c r="Y3" s="86"/>
      <c r="Z3" s="18"/>
    </row>
    <row r="4" spans="1:255" s="15" customFormat="1" ht="15" customHeight="1" x14ac:dyDescent="0.3">
      <c r="A4"/>
      <c r="B4" s="88" t="s">
        <v>1</v>
      </c>
      <c r="C4" s="88"/>
      <c r="D4" s="89"/>
      <c r="E4" s="76">
        <f>V7</f>
        <v>45822</v>
      </c>
      <c r="F4" s="84" t="s">
        <v>15</v>
      </c>
      <c r="G4" s="85"/>
      <c r="H4" s="85"/>
      <c r="I4" s="85"/>
      <c r="J4" s="85"/>
      <c r="K4" s="90"/>
      <c r="L4" s="90"/>
      <c r="M4" s="90"/>
      <c r="N4" s="90"/>
      <c r="O4" s="90"/>
      <c r="P4" s="91"/>
      <c r="Q4" s="91"/>
      <c r="R4" s="91"/>
      <c r="S4" s="91"/>
      <c r="T4" s="91"/>
      <c r="U4" s="91"/>
      <c r="V4" s="91"/>
      <c r="W4" s="91"/>
      <c r="X4" s="91"/>
      <c r="Y4" s="86"/>
      <c r="Z4" s="16"/>
    </row>
    <row r="5" spans="1:255" s="15" customFormat="1" ht="15" customHeight="1" thickBot="1" x14ac:dyDescent="0.35">
      <c r="A5"/>
      <c r="B5" s="92" t="s">
        <v>2</v>
      </c>
      <c r="C5" s="92"/>
      <c r="D5" s="92"/>
      <c r="E5" s="94" t="s">
        <v>12</v>
      </c>
      <c r="F5" s="94"/>
      <c r="G5" s="94"/>
      <c r="H5" s="68"/>
      <c r="I5" s="68"/>
      <c r="J5" s="68"/>
      <c r="K5" s="69"/>
      <c r="L5" s="69"/>
      <c r="M5" s="69"/>
      <c r="N5" s="69"/>
      <c r="O5" s="69"/>
      <c r="P5" s="67"/>
      <c r="Q5" s="67"/>
      <c r="R5" s="67"/>
      <c r="S5" s="67"/>
      <c r="T5" s="67"/>
      <c r="U5" s="67"/>
      <c r="V5" s="67"/>
      <c r="W5" s="67"/>
      <c r="X5" s="67"/>
      <c r="Y5" s="66"/>
      <c r="Z5" s="16"/>
    </row>
    <row r="6" spans="1:255" s="15" customFormat="1" ht="17.25" customHeight="1" thickBot="1" x14ac:dyDescent="0.35">
      <c r="A6"/>
      <c r="B6" s="92"/>
      <c r="C6" s="92"/>
      <c r="D6" s="92"/>
      <c r="E6" s="94"/>
      <c r="F6" s="94"/>
      <c r="G6" s="94"/>
      <c r="K6"/>
      <c r="L6"/>
      <c r="M6"/>
      <c r="N6"/>
      <c r="O6" s="97" t="s">
        <v>19</v>
      </c>
      <c r="P6"/>
      <c r="Q6"/>
      <c r="R6"/>
      <c r="S6"/>
      <c r="T6"/>
      <c r="U6"/>
      <c r="V6"/>
      <c r="W6" s="97" t="s">
        <v>22</v>
      </c>
      <c r="X6" s="97" t="s">
        <v>24</v>
      </c>
      <c r="Y6" s="97" t="s">
        <v>26</v>
      </c>
      <c r="Z6" s="16"/>
    </row>
    <row r="7" spans="1:255" s="13" customFormat="1" ht="17.25" thickBot="1" x14ac:dyDescent="0.35">
      <c r="A7"/>
      <c r="B7" s="93"/>
      <c r="C7" s="93"/>
      <c r="D7" s="93"/>
      <c r="E7" s="95"/>
      <c r="F7" s="95"/>
      <c r="G7" s="95"/>
      <c r="H7" s="74">
        <v>45809</v>
      </c>
      <c r="I7" s="73">
        <f>Giorno_Uno+1</f>
        <v>45810</v>
      </c>
      <c r="J7" s="73">
        <f>Giorno_Uno+2</f>
        <v>45811</v>
      </c>
      <c r="K7" s="73">
        <f>Giorno_Uno+3</f>
        <v>45812</v>
      </c>
      <c r="L7" s="73">
        <f>Giorno_Uno+4</f>
        <v>45813</v>
      </c>
      <c r="M7" s="73">
        <f>Giorno_Uno+5</f>
        <v>45814</v>
      </c>
      <c r="N7" s="75">
        <f>Giorno_Uno+6</f>
        <v>45815</v>
      </c>
      <c r="O7" s="98"/>
      <c r="P7" s="72">
        <f>Giorno_Uno+7</f>
        <v>45816</v>
      </c>
      <c r="Q7" s="73">
        <f>Giorno_Uno+8</f>
        <v>45817</v>
      </c>
      <c r="R7" s="73">
        <f>Giorno_Uno+9</f>
        <v>45818</v>
      </c>
      <c r="S7" s="73">
        <f>Giorno_Uno+10</f>
        <v>45819</v>
      </c>
      <c r="T7" s="73">
        <f>Giorno_Uno+11</f>
        <v>45820</v>
      </c>
      <c r="U7" s="73">
        <f>Giorno_Uno+12</f>
        <v>45821</v>
      </c>
      <c r="V7" s="73">
        <f>Giorno_Uno+13</f>
        <v>45822</v>
      </c>
      <c r="W7" s="98"/>
      <c r="X7" s="98"/>
      <c r="Y7" s="98"/>
      <c r="Z7" s="14"/>
    </row>
    <row r="8" spans="1:255" s="12" customFormat="1" ht="15" customHeight="1" thickBot="1" x14ac:dyDescent="0.35">
      <c r="A8"/>
      <c r="B8" s="3" t="s">
        <v>3</v>
      </c>
      <c r="C8" s="4" t="s">
        <v>10</v>
      </c>
      <c r="D8" s="4" t="s">
        <v>11</v>
      </c>
      <c r="E8" s="5" t="s">
        <v>13</v>
      </c>
      <c r="F8" s="5" t="s">
        <v>16</v>
      </c>
      <c r="G8" s="5" t="s">
        <v>17</v>
      </c>
      <c r="H8" s="5" t="str">
        <f>VLOOKUP(WEEKDAY(Giorno_Uno),'Ricerca_Giorno_Settimana'!$B$2:$C$8,2)</f>
        <v>Dom</v>
      </c>
      <c r="I8" s="6" t="str">
        <f>VLOOKUP(WEEKDAY(I7),'Ricerca_Giorno_Settimana'!$B$2:$C$8,2)</f>
        <v>Lun</v>
      </c>
      <c r="J8" s="6" t="str">
        <f>VLOOKUP(WEEKDAY(J7),'Ricerca_Giorno_Settimana'!$B$2:$C$8,2)</f>
        <v>Mar</v>
      </c>
      <c r="K8" s="6" t="str">
        <f>VLOOKUP(WEEKDAY(K7),'Ricerca_Giorno_Settimana'!$B$2:$C$8,2)</f>
        <v>Mer</v>
      </c>
      <c r="L8" s="6" t="str">
        <f>VLOOKUP(WEEKDAY(L7),'Ricerca_Giorno_Settimana'!$B$2:$C$8,2)</f>
        <v>Gio</v>
      </c>
      <c r="M8" s="6" t="str">
        <f>VLOOKUP(WEEKDAY(M7),'Ricerca_Giorno_Settimana'!$B$2:$C$8,2)</f>
        <v>Ven</v>
      </c>
      <c r="N8" s="7" t="str">
        <f>VLOOKUP(WEEKDAY(N7),'Ricerca_Giorno_Settimana'!$B$2:$C$8,2)</f>
        <v>Sab</v>
      </c>
      <c r="O8" s="99"/>
      <c r="P8" s="8" t="str">
        <f>VLOOKUP(WEEKDAY(P7),'Ricerca_Giorno_Settimana'!$B$2:$C$8,2)</f>
        <v>Dom</v>
      </c>
      <c r="Q8" s="6" t="str">
        <f>VLOOKUP(WEEKDAY(Q7),'Ricerca_Giorno_Settimana'!$B$2:$C$8,2)</f>
        <v>Lun</v>
      </c>
      <c r="R8" s="6" t="str">
        <f>VLOOKUP(WEEKDAY(R7),'Ricerca_Giorno_Settimana'!$B$2:$C$8,2)</f>
        <v>Mar</v>
      </c>
      <c r="S8" s="6" t="str">
        <f>VLOOKUP(WEEKDAY(S7),'Ricerca_Giorno_Settimana'!$B$2:$C$8,2)</f>
        <v>Mer</v>
      </c>
      <c r="T8" s="6" t="str">
        <f>VLOOKUP(WEEKDAY(T7),'Ricerca_Giorno_Settimana'!$B$2:$C$8,2)</f>
        <v>Gio</v>
      </c>
      <c r="U8" s="6" t="str">
        <f>VLOOKUP(WEEKDAY(U7),'Ricerca_Giorno_Settimana'!$B$2:$C$8,2)</f>
        <v>Ven</v>
      </c>
      <c r="V8" s="7" t="str">
        <f>VLOOKUP(WEEKDAY(V7),'Ricerca_Giorno_Settimana'!$B$2:$C$8,2)</f>
        <v>Sab</v>
      </c>
      <c r="W8" s="99"/>
      <c r="X8" s="99"/>
      <c r="Y8" s="99"/>
      <c r="Z8" s="9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3" customFormat="1" ht="15" customHeight="1" thickBot="1" x14ac:dyDescent="0.35">
      <c r="A9"/>
      <c r="B9" s="19"/>
      <c r="C9" s="20"/>
      <c r="D9" s="21"/>
      <c r="E9" s="22"/>
      <c r="F9" s="22"/>
      <c r="G9" s="80"/>
      <c r="H9" s="23"/>
      <c r="I9" s="24"/>
      <c r="J9" s="24"/>
      <c r="K9" s="24"/>
      <c r="L9" s="24"/>
      <c r="M9" s="24"/>
      <c r="N9" s="25"/>
      <c r="O9" s="77">
        <f t="shared" ref="O9:O15" si="0">SUM(H9:N9)</f>
        <v>0</v>
      </c>
      <c r="P9" s="23"/>
      <c r="Q9" s="24"/>
      <c r="R9" s="24"/>
      <c r="S9" s="24"/>
      <c r="T9" s="24"/>
      <c r="U9" s="24"/>
      <c r="V9" s="25"/>
      <c r="W9" s="78">
        <f t="shared" ref="W9:W15" si="1">SUM(P9:V9)</f>
        <v>0</v>
      </c>
      <c r="X9" s="79">
        <f t="shared" ref="X9:X15" si="2">O9+W9</f>
        <v>0</v>
      </c>
      <c r="Y9" s="26"/>
      <c r="Z9" s="14"/>
      <c r="AD9" s="14"/>
      <c r="AE9" s="14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3" customFormat="1" ht="15" customHeight="1" thickBot="1" x14ac:dyDescent="0.35">
      <c r="A10"/>
      <c r="B10" s="27"/>
      <c r="C10" s="28"/>
      <c r="D10" s="29"/>
      <c r="E10" s="30"/>
      <c r="F10" s="30"/>
      <c r="G10" s="80"/>
      <c r="H10" s="31"/>
      <c r="I10" s="32"/>
      <c r="J10" s="32"/>
      <c r="K10" s="32"/>
      <c r="L10" s="32"/>
      <c r="M10" s="32"/>
      <c r="N10" s="33"/>
      <c r="O10" s="34">
        <f t="shared" si="0"/>
        <v>0</v>
      </c>
      <c r="P10" s="31"/>
      <c r="Q10" s="32"/>
      <c r="R10" s="32"/>
      <c r="S10" s="32"/>
      <c r="T10" s="32"/>
      <c r="U10" s="32"/>
      <c r="V10" s="33"/>
      <c r="W10" s="38">
        <f t="shared" si="1"/>
        <v>0</v>
      </c>
      <c r="X10" s="39">
        <f t="shared" si="2"/>
        <v>0</v>
      </c>
      <c r="Y10" s="26"/>
      <c r="Z10" s="14"/>
      <c r="AD10" s="14"/>
      <c r="AE10" s="14"/>
    </row>
    <row r="11" spans="1:255" s="13" customFormat="1" ht="15" customHeight="1" thickBot="1" x14ac:dyDescent="0.35">
      <c r="A11"/>
      <c r="B11" s="27"/>
      <c r="C11" s="28"/>
      <c r="D11" s="28"/>
      <c r="E11" s="30"/>
      <c r="F11" s="30"/>
      <c r="G11" s="80"/>
      <c r="H11" s="35"/>
      <c r="I11" s="36"/>
      <c r="J11" s="36"/>
      <c r="K11" s="36"/>
      <c r="L11" s="36"/>
      <c r="M11" s="36"/>
      <c r="N11" s="37"/>
      <c r="O11" s="34">
        <f t="shared" si="0"/>
        <v>0</v>
      </c>
      <c r="P11" s="35"/>
      <c r="Q11" s="36"/>
      <c r="R11" s="36"/>
      <c r="S11" s="36"/>
      <c r="T11" s="36"/>
      <c r="U11" s="36"/>
      <c r="V11" s="37"/>
      <c r="W11" s="38">
        <f t="shared" si="1"/>
        <v>0</v>
      </c>
      <c r="X11" s="39">
        <f t="shared" si="2"/>
        <v>0</v>
      </c>
      <c r="Y11" s="26"/>
      <c r="Z11" s="14"/>
      <c r="AD11" s="14"/>
      <c r="AE11" s="14"/>
    </row>
    <row r="12" spans="1:255" s="13" customFormat="1" ht="15" customHeight="1" thickBot="1" x14ac:dyDescent="0.35">
      <c r="A12"/>
      <c r="B12" s="27"/>
      <c r="C12" s="28"/>
      <c r="D12" s="28"/>
      <c r="E12" s="30"/>
      <c r="F12" s="30"/>
      <c r="G12" s="80"/>
      <c r="H12" s="31"/>
      <c r="I12" s="32"/>
      <c r="J12" s="32"/>
      <c r="K12" s="32"/>
      <c r="L12" s="32"/>
      <c r="M12" s="32"/>
      <c r="N12" s="33"/>
      <c r="O12" s="34">
        <f t="shared" si="0"/>
        <v>0</v>
      </c>
      <c r="P12" s="31"/>
      <c r="Q12" s="32"/>
      <c r="R12" s="32"/>
      <c r="S12" s="32"/>
      <c r="T12" s="32"/>
      <c r="U12" s="32"/>
      <c r="V12" s="33"/>
      <c r="W12" s="38">
        <f t="shared" si="1"/>
        <v>0</v>
      </c>
      <c r="X12" s="39">
        <f t="shared" si="2"/>
        <v>0</v>
      </c>
      <c r="Y12" s="26"/>
      <c r="Z12" s="14"/>
      <c r="AD12" s="14"/>
      <c r="AE12" s="14"/>
    </row>
    <row r="13" spans="1:255" s="13" customFormat="1" ht="15" customHeight="1" thickBot="1" x14ac:dyDescent="0.35">
      <c r="A13"/>
      <c r="B13" s="40"/>
      <c r="C13" s="28"/>
      <c r="D13" s="28"/>
      <c r="E13" s="30"/>
      <c r="F13" s="30"/>
      <c r="G13" s="80"/>
      <c r="H13" s="35"/>
      <c r="I13" s="36"/>
      <c r="J13" s="36"/>
      <c r="K13" s="36"/>
      <c r="L13" s="36"/>
      <c r="M13" s="36"/>
      <c r="N13" s="37"/>
      <c r="O13" s="34">
        <f t="shared" si="0"/>
        <v>0</v>
      </c>
      <c r="P13" s="35"/>
      <c r="Q13" s="36"/>
      <c r="R13" s="36"/>
      <c r="S13" s="36"/>
      <c r="T13" s="36"/>
      <c r="U13" s="36"/>
      <c r="V13" s="37"/>
      <c r="W13" s="38">
        <f t="shared" si="1"/>
        <v>0</v>
      </c>
      <c r="X13" s="39">
        <f t="shared" si="2"/>
        <v>0</v>
      </c>
      <c r="Y13" s="26"/>
      <c r="Z13" s="14"/>
      <c r="AA13" s="17"/>
      <c r="AD13" s="14"/>
      <c r="AE13" s="14"/>
    </row>
    <row r="14" spans="1:255" s="13" customFormat="1" ht="15" customHeight="1" thickBot="1" x14ac:dyDescent="0.35">
      <c r="A14"/>
      <c r="B14" s="40"/>
      <c r="C14" s="28"/>
      <c r="D14" s="28"/>
      <c r="E14" s="30"/>
      <c r="F14" s="30"/>
      <c r="G14" s="80"/>
      <c r="H14" s="31"/>
      <c r="I14" s="32"/>
      <c r="J14" s="32"/>
      <c r="K14" s="32"/>
      <c r="L14" s="32"/>
      <c r="M14" s="32"/>
      <c r="N14" s="33"/>
      <c r="O14" s="34">
        <f t="shared" si="0"/>
        <v>0</v>
      </c>
      <c r="P14" s="31"/>
      <c r="Q14" s="32"/>
      <c r="R14" s="32"/>
      <c r="S14" s="32"/>
      <c r="T14" s="32"/>
      <c r="U14" s="32"/>
      <c r="V14" s="33"/>
      <c r="W14" s="38">
        <f t="shared" si="1"/>
        <v>0</v>
      </c>
      <c r="X14" s="39">
        <f t="shared" si="2"/>
        <v>0</v>
      </c>
      <c r="Y14" s="26"/>
      <c r="Z14" s="14"/>
      <c r="AD14" s="14"/>
      <c r="AE14" s="14"/>
    </row>
    <row r="15" spans="1:255" s="13" customFormat="1" ht="15" customHeight="1" thickBot="1" x14ac:dyDescent="0.35">
      <c r="A15"/>
      <c r="B15" s="40"/>
      <c r="C15" s="28"/>
      <c r="D15" s="28"/>
      <c r="E15" s="30"/>
      <c r="F15" s="30"/>
      <c r="G15" s="80"/>
      <c r="H15" s="35"/>
      <c r="I15" s="36"/>
      <c r="J15" s="36"/>
      <c r="K15" s="36"/>
      <c r="L15" s="36"/>
      <c r="M15" s="36"/>
      <c r="N15" s="37"/>
      <c r="O15" s="34">
        <f t="shared" si="0"/>
        <v>0</v>
      </c>
      <c r="P15" s="35"/>
      <c r="Q15" s="36"/>
      <c r="R15" s="36"/>
      <c r="S15" s="36"/>
      <c r="T15" s="36"/>
      <c r="U15" s="36"/>
      <c r="V15" s="37"/>
      <c r="W15" s="38">
        <f t="shared" si="1"/>
        <v>0</v>
      </c>
      <c r="X15" s="39">
        <f t="shared" si="2"/>
        <v>0</v>
      </c>
      <c r="Y15" s="26"/>
      <c r="Z15" s="14"/>
      <c r="AD15" s="14"/>
      <c r="AE15" s="14"/>
    </row>
    <row r="16" spans="1:255" s="13" customFormat="1" ht="15" customHeight="1" thickBot="1" x14ac:dyDescent="0.35">
      <c r="A16"/>
      <c r="B16" s="40"/>
      <c r="C16" s="28"/>
      <c r="D16" s="28"/>
      <c r="E16" s="30"/>
      <c r="F16" s="30"/>
      <c r="G16" s="80"/>
      <c r="H16" s="31"/>
      <c r="I16" s="32"/>
      <c r="J16" s="32"/>
      <c r="K16" s="32"/>
      <c r="L16" s="32"/>
      <c r="M16" s="32"/>
      <c r="N16" s="33"/>
      <c r="O16" s="34">
        <f t="shared" ref="O16:O21" si="3">SUM(H16:N16)</f>
        <v>0</v>
      </c>
      <c r="P16" s="31"/>
      <c r="Q16" s="32"/>
      <c r="R16" s="32"/>
      <c r="S16" s="32"/>
      <c r="T16" s="32"/>
      <c r="U16" s="32"/>
      <c r="V16" s="33"/>
      <c r="W16" s="38">
        <f t="shared" ref="W16:W21" si="4">SUM(P16:V16)</f>
        <v>0</v>
      </c>
      <c r="X16" s="39">
        <f t="shared" ref="X16:X21" si="5">O16+W16</f>
        <v>0</v>
      </c>
      <c r="Y16" s="26"/>
      <c r="Z16" s="14"/>
    </row>
    <row r="17" spans="1:26" s="13" customFormat="1" ht="15" customHeight="1" thickBot="1" x14ac:dyDescent="0.35">
      <c r="A17"/>
      <c r="B17" s="27"/>
      <c r="C17" s="28"/>
      <c r="D17" s="28"/>
      <c r="E17" s="30"/>
      <c r="F17" s="30"/>
      <c r="G17" s="80"/>
      <c r="H17" s="35"/>
      <c r="I17" s="36"/>
      <c r="J17" s="36"/>
      <c r="K17" s="36"/>
      <c r="L17" s="36"/>
      <c r="M17" s="36"/>
      <c r="N17" s="37"/>
      <c r="O17" s="34">
        <f t="shared" si="3"/>
        <v>0</v>
      </c>
      <c r="P17" s="35"/>
      <c r="Q17" s="36"/>
      <c r="R17" s="36"/>
      <c r="S17" s="36"/>
      <c r="T17" s="36"/>
      <c r="U17" s="36"/>
      <c r="V17" s="37"/>
      <c r="W17" s="38">
        <f t="shared" si="4"/>
        <v>0</v>
      </c>
      <c r="X17" s="39">
        <f t="shared" si="5"/>
        <v>0</v>
      </c>
      <c r="Y17" s="26"/>
      <c r="Z17" s="14"/>
    </row>
    <row r="18" spans="1:26" s="13" customFormat="1" ht="15" customHeight="1" thickBot="1" x14ac:dyDescent="0.35">
      <c r="A18"/>
      <c r="B18" s="40"/>
      <c r="C18" s="28"/>
      <c r="D18" s="28"/>
      <c r="E18" s="30"/>
      <c r="F18" s="30"/>
      <c r="G18" s="80"/>
      <c r="H18" s="31"/>
      <c r="I18" s="32"/>
      <c r="J18" s="32"/>
      <c r="K18" s="32"/>
      <c r="L18" s="32"/>
      <c r="M18" s="32"/>
      <c r="N18" s="33"/>
      <c r="O18" s="34">
        <f t="shared" si="3"/>
        <v>0</v>
      </c>
      <c r="P18" s="31"/>
      <c r="Q18" s="32"/>
      <c r="R18" s="32"/>
      <c r="S18" s="32"/>
      <c r="T18" s="32"/>
      <c r="U18" s="32"/>
      <c r="V18" s="33"/>
      <c r="W18" s="38">
        <f t="shared" si="4"/>
        <v>0</v>
      </c>
      <c r="X18" s="39">
        <f t="shared" si="5"/>
        <v>0</v>
      </c>
      <c r="Y18" s="26"/>
      <c r="Z18" s="14"/>
    </row>
    <row r="19" spans="1:26" s="13" customFormat="1" ht="15" customHeight="1" thickBot="1" x14ac:dyDescent="0.35">
      <c r="A19"/>
      <c r="B19" s="40"/>
      <c r="C19" s="28"/>
      <c r="D19" s="28"/>
      <c r="E19" s="30"/>
      <c r="F19" s="30"/>
      <c r="G19" s="80"/>
      <c r="H19" s="35"/>
      <c r="I19" s="36"/>
      <c r="J19" s="36"/>
      <c r="K19" s="36"/>
      <c r="L19" s="36"/>
      <c r="M19" s="36"/>
      <c r="N19" s="37"/>
      <c r="O19" s="34">
        <f t="shared" si="3"/>
        <v>0</v>
      </c>
      <c r="P19" s="35"/>
      <c r="Q19" s="36"/>
      <c r="R19" s="36"/>
      <c r="S19" s="36"/>
      <c r="T19" s="36"/>
      <c r="U19" s="36"/>
      <c r="V19" s="37"/>
      <c r="W19" s="38">
        <f t="shared" si="4"/>
        <v>0</v>
      </c>
      <c r="X19" s="39">
        <f t="shared" si="5"/>
        <v>0</v>
      </c>
      <c r="Y19" s="26"/>
      <c r="Z19" s="14"/>
    </row>
    <row r="20" spans="1:26" s="13" customFormat="1" ht="15" customHeight="1" thickBot="1" x14ac:dyDescent="0.35">
      <c r="A20"/>
      <c r="B20" s="40"/>
      <c r="C20" s="28"/>
      <c r="D20" s="28"/>
      <c r="E20" s="30"/>
      <c r="F20" s="30"/>
      <c r="G20" s="80"/>
      <c r="H20" s="31"/>
      <c r="I20" s="32"/>
      <c r="J20" s="32"/>
      <c r="K20" s="32"/>
      <c r="L20" s="32"/>
      <c r="M20" s="32"/>
      <c r="N20" s="33"/>
      <c r="O20" s="34">
        <f t="shared" si="3"/>
        <v>0</v>
      </c>
      <c r="P20" s="31"/>
      <c r="Q20" s="32"/>
      <c r="R20" s="32"/>
      <c r="S20" s="32"/>
      <c r="T20" s="32"/>
      <c r="U20" s="32"/>
      <c r="V20" s="33"/>
      <c r="W20" s="38">
        <f t="shared" si="4"/>
        <v>0</v>
      </c>
      <c r="X20" s="39">
        <f t="shared" si="5"/>
        <v>0</v>
      </c>
      <c r="Y20" s="26"/>
      <c r="Z20" s="14"/>
    </row>
    <row r="21" spans="1:26" s="13" customFormat="1" ht="15" customHeight="1" thickBot="1" x14ac:dyDescent="0.35">
      <c r="A21"/>
      <c r="B21" s="41"/>
      <c r="C21" s="42"/>
      <c r="D21" s="42"/>
      <c r="E21" s="43"/>
      <c r="F21" s="43"/>
      <c r="G21" s="81"/>
      <c r="H21" s="44"/>
      <c r="I21" s="45"/>
      <c r="J21" s="45"/>
      <c r="K21" s="45"/>
      <c r="L21" s="45"/>
      <c r="M21" s="45"/>
      <c r="N21" s="46"/>
      <c r="O21" s="47">
        <f t="shared" si="3"/>
        <v>0</v>
      </c>
      <c r="P21" s="44"/>
      <c r="Q21" s="45"/>
      <c r="R21" s="45"/>
      <c r="S21" s="45"/>
      <c r="T21" s="45"/>
      <c r="U21" s="45"/>
      <c r="V21" s="46"/>
      <c r="W21" s="38">
        <f t="shared" si="4"/>
        <v>0</v>
      </c>
      <c r="X21" s="48">
        <f t="shared" si="5"/>
        <v>0</v>
      </c>
      <c r="Y21" s="26"/>
      <c r="Z21" s="14"/>
    </row>
    <row r="22" spans="1:26" s="13" customFormat="1" ht="23.25" customHeight="1" thickBot="1" x14ac:dyDescent="0.35">
      <c r="A22"/>
      <c r="B22" s="87" t="s">
        <v>4</v>
      </c>
      <c r="C22" s="87"/>
      <c r="D22" s="87"/>
      <c r="E22" s="87"/>
      <c r="F22" s="87"/>
      <c r="G22" s="87"/>
      <c r="H22" s="49">
        <f t="shared" ref="H22:P22" si="6">SUM(H9:H21)</f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50">
        <f t="shared" si="6"/>
        <v>0</v>
      </c>
      <c r="P22" s="49">
        <f t="shared" si="6"/>
        <v>0</v>
      </c>
      <c r="Q22" s="49">
        <f t="shared" ref="Q22:V22" si="7">SUM(Q9:Q21)</f>
        <v>0</v>
      </c>
      <c r="R22" s="49">
        <f t="shared" si="7"/>
        <v>0</v>
      </c>
      <c r="S22" s="49">
        <f t="shared" si="7"/>
        <v>0</v>
      </c>
      <c r="T22" s="49">
        <f t="shared" si="7"/>
        <v>0</v>
      </c>
      <c r="U22" s="49">
        <f t="shared" si="7"/>
        <v>0</v>
      </c>
      <c r="V22" s="49">
        <f t="shared" si="7"/>
        <v>0</v>
      </c>
      <c r="W22" s="50">
        <f>SUM(W9:W21)</f>
        <v>0</v>
      </c>
      <c r="X22" s="50">
        <f>SUM(X9:X21)</f>
        <v>0</v>
      </c>
      <c r="Y22" s="51"/>
      <c r="Z22" s="14"/>
    </row>
    <row r="23" spans="1:26" ht="48.75" customHeight="1" thickBot="1" x14ac:dyDescent="0.35">
      <c r="B23" s="107" t="s">
        <v>5</v>
      </c>
      <c r="C23" s="107"/>
      <c r="D23" s="107"/>
      <c r="E23" s="94" t="s">
        <v>12</v>
      </c>
      <c r="F23" s="94"/>
      <c r="G23" s="94"/>
    </row>
    <row r="24" spans="1:26" s="17" customFormat="1" ht="17.100000000000001" customHeight="1" thickBot="1" x14ac:dyDescent="0.35">
      <c r="A24"/>
      <c r="B24" s="108"/>
      <c r="C24" s="108"/>
      <c r="D24" s="108"/>
      <c r="E24" s="94"/>
      <c r="F24" s="94"/>
      <c r="G24" s="94"/>
      <c r="H24" s="74">
        <f>Giorno_Uno</f>
        <v>45809</v>
      </c>
      <c r="I24" s="73">
        <f>Giorno_Uno+1</f>
        <v>45810</v>
      </c>
      <c r="J24" s="73">
        <f>Giorno_Uno+2</f>
        <v>45811</v>
      </c>
      <c r="K24" s="73">
        <f>Giorno_Uno+3</f>
        <v>45812</v>
      </c>
      <c r="L24" s="73">
        <f>Giorno_Uno+4</f>
        <v>45813</v>
      </c>
      <c r="M24" s="73">
        <f>Giorno_Uno+5</f>
        <v>45814</v>
      </c>
      <c r="N24" s="75">
        <f>Giorno_Uno+6</f>
        <v>45815</v>
      </c>
      <c r="O24" s="105" t="s">
        <v>20</v>
      </c>
      <c r="P24" s="72">
        <f>Giorno_Uno+7</f>
        <v>45816</v>
      </c>
      <c r="Q24" s="73">
        <f>Giorno_Uno+8</f>
        <v>45817</v>
      </c>
      <c r="R24" s="73">
        <f>Giorno_Uno+9</f>
        <v>45818</v>
      </c>
      <c r="S24" s="73">
        <f>Giorno_Uno+10</f>
        <v>45819</v>
      </c>
      <c r="T24" s="73">
        <f>Giorno_Uno+11</f>
        <v>45820</v>
      </c>
      <c r="U24" s="73">
        <f>Giorno_Uno+12</f>
        <v>45821</v>
      </c>
      <c r="V24" s="73">
        <f>Giorno_Uno+13</f>
        <v>45822</v>
      </c>
      <c r="W24" s="105" t="s">
        <v>23</v>
      </c>
      <c r="X24" s="105" t="s">
        <v>25</v>
      </c>
      <c r="Y24" s="105" t="s">
        <v>27</v>
      </c>
      <c r="Z24" s="14"/>
    </row>
    <row r="25" spans="1:26" s="17" customFormat="1" ht="17.100000000000001" customHeight="1" thickBot="1" x14ac:dyDescent="0.35">
      <c r="A25"/>
      <c r="B25" s="3" t="s">
        <v>3</v>
      </c>
      <c r="C25" s="4" t="s">
        <v>10</v>
      </c>
      <c r="D25" s="4" t="s">
        <v>11</v>
      </c>
      <c r="E25" s="5" t="s">
        <v>13</v>
      </c>
      <c r="F25" s="5" t="s">
        <v>16</v>
      </c>
      <c r="G25" s="5" t="s">
        <v>17</v>
      </c>
      <c r="H25" s="5" t="str">
        <f>VLOOKUP(WEEKDAY(Giorno_Uno),'Ricerca_Giorno_Settimana'!$B$2:$C$8,2)</f>
        <v>Dom</v>
      </c>
      <c r="I25" s="6" t="str">
        <f>VLOOKUP(WEEKDAY(I24),'Ricerca_Giorno_Settimana'!$B$2:$C$8,2)</f>
        <v>Lun</v>
      </c>
      <c r="J25" s="6" t="str">
        <f>VLOOKUP(WEEKDAY(J24),'Ricerca_Giorno_Settimana'!$B$2:$C$8,2)</f>
        <v>Mar</v>
      </c>
      <c r="K25" s="6" t="str">
        <f>VLOOKUP(WEEKDAY(K24),'Ricerca_Giorno_Settimana'!$B$2:$C$8,2)</f>
        <v>Mer</v>
      </c>
      <c r="L25" s="6" t="str">
        <f>VLOOKUP(WEEKDAY(L24),'Ricerca_Giorno_Settimana'!$B$2:$C$8,2)</f>
        <v>Gio</v>
      </c>
      <c r="M25" s="6" t="str">
        <f>VLOOKUP(WEEKDAY(M24),'Ricerca_Giorno_Settimana'!$B$2:$C$8,2)</f>
        <v>Ven</v>
      </c>
      <c r="N25" s="7" t="str">
        <f>VLOOKUP(WEEKDAY(N24),'Ricerca_Giorno_Settimana'!$B$2:$C$8,2)</f>
        <v>Sab</v>
      </c>
      <c r="O25" s="106"/>
      <c r="P25" s="8" t="str">
        <f>VLOOKUP(WEEKDAY(P24),'Ricerca_Giorno_Settimana'!$B$2:$C$8,2)</f>
        <v>Dom</v>
      </c>
      <c r="Q25" s="6" t="str">
        <f>VLOOKUP(WEEKDAY(Q24),'Ricerca_Giorno_Settimana'!$B$2:$C$8,2)</f>
        <v>Lun</v>
      </c>
      <c r="R25" s="6" t="str">
        <f>VLOOKUP(WEEKDAY(R24),'Ricerca_Giorno_Settimana'!$B$2:$C$8,2)</f>
        <v>Mar</v>
      </c>
      <c r="S25" s="6" t="str">
        <f>VLOOKUP(WEEKDAY(S24),'Ricerca_Giorno_Settimana'!$B$2:$C$8,2)</f>
        <v>Mer</v>
      </c>
      <c r="T25" s="6" t="str">
        <f>VLOOKUP(WEEKDAY(T24),'Ricerca_Giorno_Settimana'!$B$2:$C$8,2)</f>
        <v>Gio</v>
      </c>
      <c r="U25" s="6" t="str">
        <f>VLOOKUP(WEEKDAY(U24),'Ricerca_Giorno_Settimana'!$B$2:$C$8,2)</f>
        <v>Ven</v>
      </c>
      <c r="V25" s="7" t="str">
        <f>VLOOKUP(WEEKDAY(V24),'Ricerca_Giorno_Settimana'!$B$2:$C$8,2)</f>
        <v>Sab</v>
      </c>
      <c r="W25" s="106"/>
      <c r="X25" s="106"/>
      <c r="Y25" s="106"/>
      <c r="Z25" s="14"/>
    </row>
    <row r="26" spans="1:26" s="17" customFormat="1" ht="15" customHeight="1" thickBot="1" x14ac:dyDescent="0.35">
      <c r="A26"/>
      <c r="B26" s="56"/>
      <c r="C26" s="28"/>
      <c r="D26" s="28"/>
      <c r="E26" s="30"/>
      <c r="F26" s="30"/>
      <c r="G26" s="57"/>
      <c r="H26" s="35"/>
      <c r="I26" s="36"/>
      <c r="J26" s="36"/>
      <c r="K26" s="36"/>
      <c r="L26" s="36"/>
      <c r="M26" s="36"/>
      <c r="N26" s="37"/>
      <c r="O26" s="54">
        <f t="shared" ref="O26:O32" si="8">SUM(H26:N26)</f>
        <v>0</v>
      </c>
      <c r="P26" s="36"/>
      <c r="Q26" s="36"/>
      <c r="R26" s="36"/>
      <c r="S26" s="36"/>
      <c r="T26" s="36"/>
      <c r="U26" s="36"/>
      <c r="V26" s="36"/>
      <c r="W26" s="54">
        <f t="shared" ref="W26:W32" si="9">SUM(P26:V26)</f>
        <v>0</v>
      </c>
      <c r="X26" s="54">
        <f t="shared" ref="X26:X32" si="10">O26+W26</f>
        <v>0</v>
      </c>
      <c r="Y26" s="26"/>
      <c r="Z26" s="55"/>
    </row>
    <row r="27" spans="1:26" s="17" customFormat="1" ht="15" customHeight="1" thickBot="1" x14ac:dyDescent="0.35">
      <c r="A27"/>
      <c r="B27" s="56"/>
      <c r="C27" s="28"/>
      <c r="D27" s="28"/>
      <c r="E27" s="30"/>
      <c r="F27" s="30"/>
      <c r="G27" s="57"/>
      <c r="H27" s="35"/>
      <c r="I27" s="36"/>
      <c r="J27" s="36"/>
      <c r="K27" s="36"/>
      <c r="L27" s="36"/>
      <c r="M27" s="36"/>
      <c r="N27" s="37"/>
      <c r="O27" s="34">
        <f t="shared" si="8"/>
        <v>0</v>
      </c>
      <c r="P27" s="36"/>
      <c r="Q27" s="36"/>
      <c r="R27" s="36"/>
      <c r="S27" s="36"/>
      <c r="T27" s="36"/>
      <c r="U27" s="36"/>
      <c r="V27" s="36"/>
      <c r="W27" s="54">
        <f t="shared" si="9"/>
        <v>0</v>
      </c>
      <c r="X27" s="54">
        <f t="shared" si="10"/>
        <v>0</v>
      </c>
      <c r="Y27" s="26"/>
      <c r="Z27" s="55"/>
    </row>
    <row r="28" spans="1:26" s="13" customFormat="1" ht="15" customHeight="1" thickBot="1" x14ac:dyDescent="0.35">
      <c r="A28"/>
      <c r="B28" s="40"/>
      <c r="C28" s="28"/>
      <c r="D28" s="28"/>
      <c r="E28" s="30"/>
      <c r="F28" s="30"/>
      <c r="G28" s="58"/>
      <c r="H28" s="31"/>
      <c r="I28" s="32"/>
      <c r="J28" s="32"/>
      <c r="K28" s="32"/>
      <c r="L28" s="32"/>
      <c r="M28" s="32"/>
      <c r="N28" s="33"/>
      <c r="O28" s="34">
        <f t="shared" si="8"/>
        <v>0</v>
      </c>
      <c r="P28" s="32"/>
      <c r="Q28" s="32"/>
      <c r="R28" s="32"/>
      <c r="S28" s="32"/>
      <c r="T28" s="32"/>
      <c r="U28" s="32"/>
      <c r="V28" s="32"/>
      <c r="W28" s="54">
        <f t="shared" si="9"/>
        <v>0</v>
      </c>
      <c r="X28" s="54">
        <f t="shared" si="10"/>
        <v>0</v>
      </c>
      <c r="Y28" s="26"/>
      <c r="Z28" s="14"/>
    </row>
    <row r="29" spans="1:26" s="13" customFormat="1" ht="15" customHeight="1" thickBot="1" x14ac:dyDescent="0.35">
      <c r="A29"/>
      <c r="B29" s="40"/>
      <c r="C29" s="28"/>
      <c r="D29" s="28"/>
      <c r="E29" s="30"/>
      <c r="F29" s="30"/>
      <c r="G29" s="58"/>
      <c r="H29" s="35"/>
      <c r="I29" s="36"/>
      <c r="J29" s="36"/>
      <c r="K29" s="36"/>
      <c r="L29" s="36"/>
      <c r="M29" s="36"/>
      <c r="N29" s="37"/>
      <c r="O29" s="34">
        <f t="shared" si="8"/>
        <v>0</v>
      </c>
      <c r="P29" s="36"/>
      <c r="Q29" s="36"/>
      <c r="R29" s="36"/>
      <c r="S29" s="36"/>
      <c r="T29" s="36"/>
      <c r="U29" s="36"/>
      <c r="V29" s="36"/>
      <c r="W29" s="54">
        <f t="shared" si="9"/>
        <v>0</v>
      </c>
      <c r="X29" s="54">
        <f t="shared" si="10"/>
        <v>0</v>
      </c>
      <c r="Y29" s="26"/>
      <c r="Z29" s="14"/>
    </row>
    <row r="30" spans="1:26" s="13" customFormat="1" ht="15" customHeight="1" thickBot="1" x14ac:dyDescent="0.35">
      <c r="A30"/>
      <c r="B30" s="40"/>
      <c r="C30" s="28"/>
      <c r="D30" s="28"/>
      <c r="E30" s="30"/>
      <c r="F30" s="30"/>
      <c r="G30" s="58"/>
      <c r="H30" s="35"/>
      <c r="I30" s="36"/>
      <c r="J30" s="36"/>
      <c r="K30" s="36"/>
      <c r="L30" s="36"/>
      <c r="M30" s="36"/>
      <c r="N30" s="37"/>
      <c r="O30" s="34">
        <f t="shared" si="8"/>
        <v>0</v>
      </c>
      <c r="P30" s="36"/>
      <c r="Q30" s="36"/>
      <c r="R30" s="36"/>
      <c r="S30" s="36"/>
      <c r="T30" s="36"/>
      <c r="U30" s="36"/>
      <c r="V30" s="36"/>
      <c r="W30" s="54">
        <f t="shared" si="9"/>
        <v>0</v>
      </c>
      <c r="X30" s="54">
        <f t="shared" si="10"/>
        <v>0</v>
      </c>
      <c r="Y30" s="26"/>
      <c r="Z30" s="14"/>
    </row>
    <row r="31" spans="1:26" s="13" customFormat="1" ht="15" customHeight="1" thickBot="1" x14ac:dyDescent="0.35">
      <c r="A31"/>
      <c r="B31" s="40"/>
      <c r="C31" s="28"/>
      <c r="D31" s="28"/>
      <c r="E31" s="30"/>
      <c r="F31" s="30"/>
      <c r="G31" s="58"/>
      <c r="H31" s="31"/>
      <c r="I31" s="32"/>
      <c r="J31" s="32"/>
      <c r="K31" s="32"/>
      <c r="L31" s="32"/>
      <c r="M31" s="32"/>
      <c r="N31" s="33"/>
      <c r="O31" s="34">
        <f t="shared" si="8"/>
        <v>0</v>
      </c>
      <c r="P31" s="32"/>
      <c r="Q31" s="32"/>
      <c r="R31" s="32"/>
      <c r="S31" s="32"/>
      <c r="T31" s="32"/>
      <c r="U31" s="32"/>
      <c r="V31" s="32"/>
      <c r="W31" s="54">
        <f t="shared" si="9"/>
        <v>0</v>
      </c>
      <c r="X31" s="54">
        <f t="shared" si="10"/>
        <v>0</v>
      </c>
      <c r="Y31" s="26"/>
      <c r="Z31" s="14"/>
    </row>
    <row r="32" spans="1:26" s="13" customFormat="1" ht="15" customHeight="1" thickBot="1" x14ac:dyDescent="0.35">
      <c r="A32"/>
      <c r="B32" s="41"/>
      <c r="C32" s="42"/>
      <c r="D32" s="42"/>
      <c r="E32" s="43"/>
      <c r="F32" s="43"/>
      <c r="G32" s="59"/>
      <c r="H32" s="44"/>
      <c r="I32" s="45"/>
      <c r="J32" s="45"/>
      <c r="K32" s="45"/>
      <c r="L32" s="45"/>
      <c r="M32" s="45"/>
      <c r="N32" s="46"/>
      <c r="O32" s="47">
        <f t="shared" si="8"/>
        <v>0</v>
      </c>
      <c r="P32" s="44"/>
      <c r="Q32" s="45"/>
      <c r="R32" s="45"/>
      <c r="S32" s="45"/>
      <c r="T32" s="45"/>
      <c r="U32" s="45"/>
      <c r="V32" s="46"/>
      <c r="W32" s="47">
        <f t="shared" si="9"/>
        <v>0</v>
      </c>
      <c r="X32" s="47">
        <f t="shared" si="10"/>
        <v>0</v>
      </c>
      <c r="Y32" s="60"/>
      <c r="Z32" s="14"/>
    </row>
    <row r="33" spans="1:42" s="13" customFormat="1" ht="24" customHeight="1" thickBot="1" x14ac:dyDescent="0.35">
      <c r="A33"/>
      <c r="B33" s="109" t="s">
        <v>6</v>
      </c>
      <c r="C33" s="109"/>
      <c r="D33" s="109"/>
      <c r="E33" s="109"/>
      <c r="F33" s="109"/>
      <c r="G33" s="110"/>
      <c r="H33" s="49">
        <f t="shared" ref="H33:N33" si="11">SUM(H26:H32)</f>
        <v>0</v>
      </c>
      <c r="I33" s="49">
        <f t="shared" si="11"/>
        <v>0</v>
      </c>
      <c r="J33" s="49">
        <f t="shared" si="11"/>
        <v>0</v>
      </c>
      <c r="K33" s="49">
        <f t="shared" si="11"/>
        <v>0</v>
      </c>
      <c r="L33" s="49">
        <f t="shared" si="11"/>
        <v>0</v>
      </c>
      <c r="M33" s="49">
        <f t="shared" si="11"/>
        <v>0</v>
      </c>
      <c r="N33" s="49">
        <f t="shared" si="11"/>
        <v>0</v>
      </c>
      <c r="O33" s="49">
        <f t="shared" ref="O33:W33" si="12">SUM(O26:O32)</f>
        <v>0</v>
      </c>
      <c r="P33" s="49">
        <f t="shared" si="12"/>
        <v>0</v>
      </c>
      <c r="Q33" s="49">
        <f t="shared" si="12"/>
        <v>0</v>
      </c>
      <c r="R33" s="49">
        <f t="shared" si="12"/>
        <v>0</v>
      </c>
      <c r="S33" s="49">
        <f t="shared" si="12"/>
        <v>0</v>
      </c>
      <c r="T33" s="49">
        <f t="shared" si="12"/>
        <v>0</v>
      </c>
      <c r="U33" s="49">
        <f t="shared" si="12"/>
        <v>0</v>
      </c>
      <c r="V33" s="49">
        <f t="shared" si="12"/>
        <v>0</v>
      </c>
      <c r="W33" s="49">
        <f t="shared" si="12"/>
        <v>0</v>
      </c>
      <c r="X33" s="61">
        <f>SUM(X26:X32)</f>
        <v>0</v>
      </c>
      <c r="Y33" s="100" t="s">
        <v>28</v>
      </c>
      <c r="Z33" s="100" t="s">
        <v>29</v>
      </c>
    </row>
    <row r="34" spans="1:42" s="13" customFormat="1" ht="24" customHeight="1" thickBot="1" x14ac:dyDescent="0.35">
      <c r="A34"/>
      <c r="B34" s="111" t="s">
        <v>7</v>
      </c>
      <c r="C34" s="111"/>
      <c r="D34" s="111"/>
      <c r="E34" s="111"/>
      <c r="F34" s="111"/>
      <c r="G34" s="112"/>
      <c r="H34" s="62"/>
      <c r="I34" s="62"/>
      <c r="J34" s="62"/>
      <c r="K34" s="62"/>
      <c r="L34" s="62"/>
      <c r="M34" s="62"/>
      <c r="N34" s="62"/>
      <c r="O34" s="63">
        <f>IF(SUM(H34:N34)&lt;=O33,SUM(H34:N34),O33)</f>
        <v>0</v>
      </c>
      <c r="P34" s="62"/>
      <c r="Q34" s="62"/>
      <c r="R34" s="62"/>
      <c r="S34" s="62"/>
      <c r="T34" s="62"/>
      <c r="U34" s="62"/>
      <c r="V34" s="62"/>
      <c r="W34" s="50">
        <f>IF(SUM(P34:V34)&lt;=W33,SUM(P34:V34),W33)</f>
        <v>0</v>
      </c>
      <c r="X34" s="64">
        <f>IF(SUM(Q34:W34)&lt;=X33,SUM(Q34:W34),X33)</f>
        <v>0</v>
      </c>
      <c r="Y34" s="101"/>
      <c r="Z34" s="101"/>
    </row>
    <row r="35" spans="1:42" s="13" customFormat="1" ht="24" customHeight="1" thickBot="1" x14ac:dyDescent="0.35">
      <c r="A35"/>
      <c r="B35" s="111" t="s">
        <v>8</v>
      </c>
      <c r="C35" s="111"/>
      <c r="D35" s="111"/>
      <c r="E35" s="111"/>
      <c r="F35" s="111"/>
      <c r="G35" s="112"/>
      <c r="H35" s="49">
        <f>IF(H33&gt;=H34,H33-H34,H33)</f>
        <v>0</v>
      </c>
      <c r="I35" s="49">
        <f t="shared" ref="I35:V35" si="13">IF(I33&gt;=I34,I33-I34,I33)</f>
        <v>0</v>
      </c>
      <c r="J35" s="49">
        <f t="shared" si="13"/>
        <v>0</v>
      </c>
      <c r="K35" s="49">
        <f t="shared" si="13"/>
        <v>0</v>
      </c>
      <c r="L35" s="49">
        <f t="shared" si="13"/>
        <v>0</v>
      </c>
      <c r="M35" s="49">
        <f t="shared" si="13"/>
        <v>0</v>
      </c>
      <c r="N35" s="49">
        <f t="shared" si="13"/>
        <v>0</v>
      </c>
      <c r="O35" s="49">
        <f t="shared" si="13"/>
        <v>0</v>
      </c>
      <c r="P35" s="49">
        <f t="shared" si="13"/>
        <v>0</v>
      </c>
      <c r="Q35" s="49">
        <f t="shared" si="13"/>
        <v>0</v>
      </c>
      <c r="R35" s="49">
        <f t="shared" si="13"/>
        <v>0</v>
      </c>
      <c r="S35" s="49">
        <f t="shared" si="13"/>
        <v>0</v>
      </c>
      <c r="T35" s="49">
        <f t="shared" si="13"/>
        <v>0</v>
      </c>
      <c r="U35" s="49">
        <f t="shared" si="13"/>
        <v>0</v>
      </c>
      <c r="V35" s="49">
        <f t="shared" si="13"/>
        <v>0</v>
      </c>
      <c r="W35" s="49">
        <f>IF(W33&gt;=W34,W33-W34,W33)</f>
        <v>0</v>
      </c>
      <c r="X35" s="49">
        <f>IF(X33&gt;=X34,X33-X34,X33)</f>
        <v>0</v>
      </c>
      <c r="Y35" s="65">
        <f>$X$22+$X$33</f>
        <v>0</v>
      </c>
      <c r="Z35" s="65">
        <f>X22+X35</f>
        <v>0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2"/>
    </row>
    <row r="36" spans="1:42" s="15" customFormat="1" ht="30" customHeight="1" x14ac:dyDescent="0.3">
      <c r="A36"/>
      <c r="B36" s="103" t="s">
        <v>9</v>
      </c>
      <c r="C36" s="103"/>
      <c r="D36" s="103"/>
      <c r="E36" s="102"/>
      <c r="F36" s="102"/>
      <c r="G36" s="103" t="s">
        <v>18</v>
      </c>
      <c r="H36" s="103"/>
      <c r="I36" s="102"/>
      <c r="J36" s="102"/>
      <c r="K36" s="102"/>
      <c r="L36" s="102"/>
      <c r="M36" s="102"/>
      <c r="N36" s="102"/>
      <c r="O36" s="102"/>
      <c r="P36" s="103" t="s">
        <v>18</v>
      </c>
      <c r="Q36" s="104"/>
      <c r="R36" s="102"/>
      <c r="S36" s="102"/>
      <c r="T36" s="102"/>
      <c r="U36" s="102"/>
      <c r="V36" s="102"/>
      <c r="W36" s="102"/>
      <c r="X36" s="102"/>
      <c r="AB36" s="18"/>
    </row>
  </sheetData>
  <sheetProtection formatCells="0" formatColumns="0" formatRows="0" insertColumns="0" insertRows="0" insertHyperlinks="0" deleteColumns="0" deleteRows="0" sort="0" autoFilter="0" pivotTables="0"/>
  <mergeCells count="32"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  <mergeCell ref="Z33:Z34"/>
    <mergeCell ref="Y33:Y34"/>
    <mergeCell ref="R36:X36"/>
    <mergeCell ref="P36:Q36"/>
    <mergeCell ref="W24:W25"/>
    <mergeCell ref="X24:X25"/>
    <mergeCell ref="Y24:Y25"/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</mergeCells>
  <phoneticPr fontId="1" type="noConversion"/>
  <dataValidations xWindow="487" yWindow="605" count="43">
    <dataValidation type="decimal" allowBlank="1" showInputMessage="1" showErrorMessage="1" error="Immettere un numero valido compreso tra 0 e 24." sqref="H9:N21 P9:V21 H26:N32 P26:V32" xr:uid="{00000000-0002-0000-0000-000000000000}">
      <formula1>0</formula1>
      <formula2>24</formula2>
    </dataValidation>
    <dataValidation allowBlank="1" showInputMessage="1" showErrorMessage="1" prompt="Creare il foglio di lavoro Scheda attività operazioni dipendenti. Immettere le ore normali nelle celle da B9 a Y21 e le ore di straordinario nelle celle da B26 a Y32 in questo foglio di lavoro. I totali vengono calcolati automaticamente" sqref="A1" xr:uid="{00000000-0002-0000-0000-000003000000}"/>
    <dataValidation allowBlank="1" showInputMessage="1" showErrorMessage="1" prompt="Il titolo del foglio di lavoro si trova in questa cella. Immettere il nome del dipendente nella cella K1 e il numero del dipendente nella cella K4. La data di fine delle retribuzioni viene aggiornata automaticamente nella cella E4" sqref="B1:E3" xr:uid="{00000000-0002-0000-0000-000004000000}"/>
    <dataValidation allowBlank="1" showInputMessage="1" showErrorMessage="1" prompt="La data di fine delle retribuzioni viene aggiornata automaticamente nella cella a destra" sqref="B4:D4" xr:uid="{00000000-0002-0000-0000-000005000000}"/>
    <dataValidation allowBlank="1" showInputMessage="1" showErrorMessage="1" prompt="La data di fine delle retribuzioni viene aggiornata automaticamente in questa cella" sqref="E4" xr:uid="{00000000-0002-0000-0000-000006000000}"/>
    <dataValidation allowBlank="1" showInputMessage="1" showErrorMessage="1" prompt="Immettere il nome del dipendente nella cella a destra" sqref="F1:J3 B36:D36" xr:uid="{00000000-0002-0000-0000-000007000000}"/>
    <dataValidation allowBlank="1" showInputMessage="1" showErrorMessage="1" prompt="Immettere il nome del dipendente in questa cella" sqref="E36:F36 K1:O3" xr:uid="{00000000-0002-0000-0000-000008000000}"/>
    <dataValidation allowBlank="1" showInputMessage="1" showErrorMessage="1" prompt="Immettere il numero del dipendente nella cella a destra" sqref="F4:J4" xr:uid="{00000000-0002-0000-0000-000009000000}"/>
    <dataValidation allowBlank="1" showInputMessage="1" showErrorMessage="1" prompt="Immettere il numero del dipendente in questa cella" sqref="K4:O4" xr:uid="{00000000-0002-0000-0000-00000A000000}"/>
    <dataValidation type="list" errorStyle="warning" allowBlank="1" showInputMessage="1" showErrorMessage="1" error="Selezionare Sì in questa cella se è necessaria l'autorizzazione per lo straordinario. Selezionare ANNULLA, quindi premere ALT+freccia GIÙ per visualizzare le opzioni e poi freccia GIÙ e INVIO per effettuare una selezione" prompt="Selezionare Sì in questa cella se è necessaria l'autorizzazione per lo straordinario" sqref="Y1:Y4" xr:uid="{00000000-0002-0000-0000-00000B000000}">
      <formula1>"Sì"</formula1>
    </dataValidation>
    <dataValidation allowBlank="1" showInputMessage="1" showErrorMessage="1" prompt="Immettere i dettagli per le ore normali nelle celle in basso, da B9 a Y21, e la data nella cella H7. Le ore normali totali vengono calcolate automaticamente nelle celle da H22 a X22" sqref="B5:D7" xr:uid="{00000000-0002-0000-0000-00000C000000}"/>
    <dataValidation allowBlank="1" showInputMessage="1" showErrorMessage="1" prompt="Immettere la data nella cella a destra. Le date vengono aggiornate automaticamente nelle celle da I7 a N7 e nelle celle da P7 a V7, mentre i giorni feriali nelle celle da H8 a N8 e nelle celle da P8 a V8" sqref="E5:G7" xr:uid="{00000000-0002-0000-0000-00000D000000}"/>
    <dataValidation allowBlank="1" showInputMessage="1" showErrorMessage="1" prompt="Immettere l'attività in questa colonna sotto questa intestazione" sqref="B8 B25" xr:uid="{00000000-0002-0000-0000-00000E000000}"/>
    <dataValidation allowBlank="1" showInputMessage="1" showErrorMessage="1" prompt="Immettere il luogo in questa colonna sotto questa intestazione" sqref="C8 C25" xr:uid="{00000000-0002-0000-0000-00000F000000}"/>
    <dataValidation allowBlank="1" showInputMessage="1" showErrorMessage="1" prompt="Immettere il numero di ordine di lavoro in questa colonna sotto questa intestazione" sqref="D8 D25" xr:uid="{00000000-0002-0000-0000-000010000000}"/>
    <dataValidation allowBlank="1" showInputMessage="1" showErrorMessage="1" prompt="Immettere la descrizione del lavoro in questa colonna sotto questa intestazione" sqref="E8 E25" xr:uid="{00000000-0002-0000-0000-000011000000}"/>
    <dataValidation allowBlank="1" showInputMessage="1" showErrorMessage="1" prompt="Immettere la posizione in questa colonna sotto questa intestazione" sqref="F8 F25" xr:uid="{00000000-0002-0000-0000-000012000000}"/>
    <dataValidation allowBlank="1" showInputMessage="1" showErrorMessage="1" prompt="Immettere il numero di posizione in questa colonna sotto questa intestazione" sqref="G8 G25" xr:uid="{00000000-0002-0000-0000-000013000000}"/>
    <dataValidation allowBlank="1" showInputMessage="1" showErrorMessage="1" prompt="Aggiornamento automatico del giorno feriale. Immettere un numero compreso tra 0 e 24 in questa colonna sotto questa intestazione per il giorno feriale" sqref="H8 P8:V8" xr:uid="{00000000-0002-0000-0000-000014000000}"/>
    <dataValidation allowBlank="1" showInputMessage="1" showErrorMessage="1" prompt="Aggiornamento automatico del giorno feriale. Immettere un numero compreso tra 0 e 24 in questa colonna sotto questa intestazione per il giorno feriale " sqref="I8:N8" xr:uid="{00000000-0002-0000-0000-000015000000}"/>
    <dataValidation allowBlank="1" showInputMessage="1" showErrorMessage="1" prompt="Le ore normali totali della settimana 1 vengono calcolate automaticamente in questa colonna sotto questa intestazione" sqref="O6:O8" xr:uid="{00000000-0002-0000-0000-000016000000}"/>
    <dataValidation allowBlank="1" showInputMessage="1" showErrorMessage="1" prompt="Le ore normali totali della settimana 2 vengono calcolate automaticamente in questa colonna sotto questa intestazione" sqref="W6:W8" xr:uid="{00000000-0002-0000-0000-000017000000}"/>
    <dataValidation allowBlank="1" showInputMessage="1" showErrorMessage="1" prompt="Le ore normali totali vengono calcolate automaticamente in questa colonna sotto questa intestazione" sqref="X6:X8" xr:uid="{00000000-0002-0000-0000-000018000000}"/>
    <dataValidation allowBlank="1" showInputMessage="1" showErrorMessage="1" prompt="Immettere il codice di pagamento del libro paga in questa colonna sotto questa intestazione" sqref="Y6:Y8" xr:uid="{00000000-0002-0000-0000-000019000000}"/>
    <dataValidation allowBlank="1" showInputMessage="1" showErrorMessage="1" prompt="Il totale delle ore di straordinario viene calcolato automaticamente nelle celle a destra" sqref="B33:G33" xr:uid="{00000000-0002-0000-0000-00001A000000}"/>
    <dataValidation allowBlank="1" showInputMessage="1" showErrorMessage="1" prompt="Immettere il nome del supervisore in questa cella" sqref="I36:O36 R36:X36" xr:uid="{00000000-0002-0000-0000-00001C000000}"/>
    <dataValidation allowBlank="1" showInputMessage="1" showErrorMessage="1" prompt="Immettere il nome del supervisore nella cella a destra" sqref="G36:H36 P36:Q36" xr:uid="{00000000-0002-0000-0000-00001D000000}"/>
    <dataValidation allowBlank="1" showInputMessage="1" showErrorMessage="1" prompt="Le ore di straordinario totali della settimana 1 vengono calcolate automaticamente in questa colonna sotto questa intestazione" sqref="O24" xr:uid="{00000000-0002-0000-0000-00001E000000}"/>
    <dataValidation allowBlank="1" showInputMessage="1" showErrorMessage="1" prompt="Le ore di straordinario totali della settimana 2 vengono calcolate automaticamente in questa colonna sotto questa intestazione" sqref="W24:W25" xr:uid="{00000000-0002-0000-0000-00001F000000}"/>
    <dataValidation allowBlank="1" showInputMessage="1" showErrorMessage="1" prompt="Le ore di straordinario totali vengono calcolate automaticamente in questa colonna sotto questa intestazione" sqref="X24" xr:uid="{00000000-0002-0000-0000-000020000000}"/>
    <dataValidation allowBlank="1" showInputMessage="1" showErrorMessage="1" prompt="Il totale delle ore lavorate viene calcolato automaticamente nella cella sottostante" sqref="Y33:Y34" xr:uid="{00000000-0002-0000-0000-000021000000}"/>
    <dataValidation allowBlank="1" showInputMessage="1" showErrorMessage="1" prompt="Il totale delle ore lavorate viene calcolato automaticamente in questa cella" sqref="Y35" xr:uid="{00000000-0002-0000-0000-000022000000}"/>
    <dataValidation allowBlank="1" showInputMessage="1" showErrorMessage="1" prompt="Il totale delle ore retribuite viene calcolato automaticamente nella cella sottostante" sqref="Z33:Z34" xr:uid="{00000000-0002-0000-0000-000023000000}"/>
    <dataValidation allowBlank="1" showInputMessage="1" showErrorMessage="1" prompt="Il totale delle ore retribuite viene calcolato automaticamente in questa cella" sqref="Z35" xr:uid="{00000000-0002-0000-0000-000024000000}"/>
    <dataValidation allowBlank="1" showInputMessage="1" showErrorMessage="1" prompt="Immettere le ore di straordinario nelle celle da B24 a Y32 e la relativa retribuzione nelle celle da H34 a N24 e nelle celle da P34 a V34" sqref="B25:E25" xr:uid="{00000000-0002-0000-0000-000025000000}"/>
    <dataValidation type="date" operator="greaterThan" allowBlank="1" showInputMessage="1" showErrorMessage="1" error="Immettere una data valida successiva al 01/01/2000." prompt="Immettere la data in questa cella. Le date rimanenti nelle celle a destra e i giorni feriali nella cella in basso vengono aggiornate automaticamente" sqref="H7" xr:uid="{00000000-0002-0000-0000-000027000000}">
      <formula1>36526</formula1>
    </dataValidation>
    <dataValidation allowBlank="1" showInputMessage="1" showErrorMessage="1" prompt="Immettere le ore di straordinario nelle celle da B26 a Y32 e la relativa retribuzione nelle celle da H34 a N24 e nelle celle da P34 a V34" sqref="B23:D24" xr:uid="{00000000-0002-0000-0000-000028000000}"/>
    <dataValidation allowBlank="1" showInputMessage="1" showErrorMessage="1" prompt="Le date vengono aggiornate automaticamente nelle celle da H24 a N24 e nelle celle da P24 a V24, mentre i giorni feriali nelle celle da H25 a N25 e nelle celle da P25 a V25" sqref="E23:G24" xr:uid="{00000000-0002-0000-0000-000029000000}"/>
    <dataValidation allowBlank="1" showInputMessage="1" showErrorMessage="1" prompt="Il totale delle ore normali viene calcolato automaticamente nelle celle a destra" sqref="B22:G22" xr:uid="{00000000-0002-0000-0000-00002A000000}"/>
    <dataValidation allowBlank="1" showInputMessage="1" showErrorMessage="1" prompt="Immettere il codice di straordinario in questa colonna sotto questa intestazione, nelle celle da Y26 a Y32. Le ore lavorative totali vengono calcolate automaticamente nella cella Y35, mentre le ore retribuite totali nella cella Z35" sqref="Y24:Y25" xr:uid="{00000000-0002-0000-0000-00002B000000}"/>
    <dataValidation allowBlank="1" showInputMessage="1" showErrorMessage="1" prompt="Le retribuzioni per lo straordinario vengono calcolate automaticamente nelle celle a destra" sqref="B34:G34" xr:uid="{00000000-0002-0000-0000-00002C000000}"/>
    <dataValidation allowBlank="1" showInputMessage="1" showErrorMessage="1" prompt="Lo straordinario retribuito viene calcolato automaticamente nelle celle a destra. Immettere il nome del dipendente nella cella E36 e il nome dei supervisori nella cella I36 e R36" sqref="B35:G35" xr:uid="{00000000-0002-0000-0000-00002D000000}"/>
    <dataValidation allowBlank="1" showInputMessage="1" showErrorMessage="1" prompt="Selezionare Sì nella cella a destra, se è necessaria l'autorizzazione per lo straordinario" sqref="P1:X4" xr:uid="{399B917A-5016-45E1-9734-E29FE7A6896A}"/>
  </dataValidations>
  <printOptions horizontalCentered="1" verticalCentered="1"/>
  <pageMargins left="0.2" right="0" top="0" bottom="0" header="0" footer="0"/>
  <pageSetup paperSize="9" scale="63" orientation="landscape" horizontalDpi="300" verticalDpi="300" r:id="rId1"/>
  <headerFooter alignWithMargins="0"/>
  <ignoredErrors>
    <ignoredError sqref="W9:W21 O9:O22 P22:V22 O26:O31 O32" emptyCellReference="1"/>
    <ignoredError sqref="H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28515625" defaultRowHeight="16.5" x14ac:dyDescent="0.3"/>
  <cols>
    <col min="1" max="1" width="2.7109375" customWidth="1"/>
    <col min="2" max="3" width="14.28515625" customWidth="1"/>
  </cols>
  <sheetData>
    <row r="1" spans="2:3" ht="60.75" x14ac:dyDescent="0.3">
      <c r="B1" s="70" t="s">
        <v>30</v>
      </c>
      <c r="C1" s="70" t="s">
        <v>31</v>
      </c>
    </row>
    <row r="2" spans="2:3" x14ac:dyDescent="0.3">
      <c r="B2" s="71">
        <v>1</v>
      </c>
      <c r="C2" s="71" t="s">
        <v>32</v>
      </c>
    </row>
    <row r="3" spans="2:3" x14ac:dyDescent="0.3">
      <c r="B3" s="71">
        <v>2</v>
      </c>
      <c r="C3" s="71" t="s">
        <v>33</v>
      </c>
    </row>
    <row r="4" spans="2:3" x14ac:dyDescent="0.3">
      <c r="B4" s="71">
        <v>3</v>
      </c>
      <c r="C4" s="71" t="s">
        <v>34</v>
      </c>
    </row>
    <row r="5" spans="2:3" x14ac:dyDescent="0.3">
      <c r="B5" s="71">
        <v>4</v>
      </c>
      <c r="C5" s="71" t="s">
        <v>35</v>
      </c>
    </row>
    <row r="6" spans="2:3" x14ac:dyDescent="0.3">
      <c r="B6" s="71">
        <v>5</v>
      </c>
      <c r="C6" s="71" t="s">
        <v>36</v>
      </c>
    </row>
    <row r="7" spans="2:3" x14ac:dyDescent="0.3">
      <c r="B7" s="71">
        <v>6</v>
      </c>
      <c r="C7" s="71" t="s">
        <v>37</v>
      </c>
    </row>
    <row r="8" spans="2:3" x14ac:dyDescent="0.3">
      <c r="B8" s="71">
        <v>7</v>
      </c>
      <c r="C8" s="71" t="s">
        <v>38</v>
      </c>
    </row>
  </sheetData>
  <phoneticPr fontId="1" type="noConversion"/>
  <dataValidations count="3">
    <dataValidation allowBlank="1" showInputMessage="1" showErrorMessage="1" prompt="Inserire o modificare il numero intero per il giorno feriale in questa colonna sotto questa intestazione" sqref="B1" xr:uid="{00000000-0002-0000-0100-000000000000}"/>
    <dataValidation allowBlank="1" showInputMessage="1" showErrorMessage="1" prompt="Inserire o modificare l'iniziale per il giorno feriale in questa colonna sotto questa intestazione" sqref="C1" xr:uid="{00000000-0002-0000-0100-000001000000}"/>
    <dataValidation allowBlank="1" showInputMessage="1" showErrorMessage="1" prompt="Creare un elenco di iniziali e numeri interi per i giorni feriali in questo foglio di lavoro. I giorni feriali vengono aggiornati nel foglio di lavoro Scheda attività dipendenti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Scheda attività dipendenti</vt:lpstr>
      <vt:lpstr>Weekday_Lookup</vt:lpstr>
      <vt:lpstr>_3_8</vt:lpstr>
      <vt:lpstr>ColumnTitleRegion1..G21.1</vt:lpstr>
      <vt:lpstr>ColumnTitleRegion10..Y21.1</vt:lpstr>
      <vt:lpstr>ColumnTitleRegion11..Z35.1</vt:lpstr>
      <vt:lpstr>ColumnTitleRegion2..N21.1</vt:lpstr>
      <vt:lpstr>ColumnTitleRegion3..O21.1</vt:lpstr>
      <vt:lpstr>ColumnTitleRegion4..V21.1</vt:lpstr>
      <vt:lpstr>ColumnTitleRegion5..Y21.1</vt:lpstr>
      <vt:lpstr>ColumnTitleRegion6..G32.1</vt:lpstr>
      <vt:lpstr>ColumnTitleRegion7..N32.1</vt:lpstr>
      <vt:lpstr>ColumnTitleRegion8..O32.1</vt:lpstr>
      <vt:lpstr>ColumnTitleRegion9..V32.1</vt:lpstr>
      <vt:lpstr>Day_One</vt:lpstr>
      <vt:lpstr>Ending_Date</vt:lpstr>
      <vt:lpstr>'Scheda attività dipendenti'!Print_Area</vt:lpstr>
      <vt:lpstr>ROUND</vt:lpstr>
      <vt:lpstr>RowTitleRegion1..E4</vt:lpstr>
      <vt:lpstr>RowTitleRegion2..X35.1</vt:lpstr>
      <vt:lpstr>RowTitleRegion3..Y22</vt:lpstr>
      <vt:lpstr>RowTitleRegion4..E36</vt:lpstr>
      <vt:lpstr>RowTitleRegion5..I36</vt:lpstr>
      <vt:lpstr>RowTitleRegion6..R36</vt:lpstr>
      <vt:lpstr>Total_All_Hours</vt:lpstr>
      <vt:lpstr>Week_1_OT</vt:lpstr>
      <vt:lpstr>Week_1_Regular</vt:lpstr>
      <vt:lpstr>Week_2_OT</vt:lpstr>
      <vt:lpstr>Week_2_Regular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2018-11-02T10:50:44Z</dcterms:created>
  <dcterms:modified xsi:type="dcterms:W3CDTF">2018-11-02T10:50:44Z</dcterms:modified>
</cp:coreProperties>
</file>