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it-IT/"/>
    </mc:Choice>
  </mc:AlternateContent>
  <xr:revisionPtr revIDLastSave="0" documentId="13_ncr:3_{4FC0927B-8834-44AE-9526-D61C307D9A76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Uscite" sheetId="1" r:id="rId1"/>
    <sheet name="Ricavi" sheetId="2" r:id="rId2"/>
    <sheet name="Riepilogo profitti - perdit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H11" i="1"/>
  <c r="H19" i="1"/>
  <c r="H24" i="1"/>
  <c r="D25" i="1"/>
  <c r="D32" i="1"/>
  <c r="C32" i="1" l="1"/>
  <c r="G24" i="1"/>
  <c r="C25" i="1"/>
  <c r="G19" i="1"/>
  <c r="C19" i="1"/>
  <c r="D19" i="1"/>
  <c r="G11" i="1"/>
  <c r="C11" i="1"/>
  <c r="H4" i="1" l="1"/>
  <c r="G4" i="1"/>
  <c r="C7" i="3" s="1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G8" i="2"/>
  <c r="G9" i="2"/>
  <c r="G10" i="2"/>
  <c r="G15" i="2"/>
  <c r="G16" i="2"/>
  <c r="G17" i="2"/>
  <c r="G22" i="2"/>
  <c r="G23" i="2"/>
  <c r="G24" i="2"/>
  <c r="G29" i="2"/>
  <c r="G30" i="2"/>
  <c r="G31" i="2"/>
  <c r="G32" i="2"/>
  <c r="G33" i="2" l="1"/>
  <c r="F25" i="2"/>
  <c r="F33" i="2"/>
  <c r="G25" i="2"/>
  <c r="G18" i="2"/>
  <c r="F18" i="2"/>
  <c r="F11" i="2"/>
  <c r="F4" i="2" s="1"/>
  <c r="C6" i="3" s="1"/>
  <c r="G11" i="2"/>
  <c r="D7" i="3"/>
  <c r="G4" i="2" l="1"/>
  <c r="D6" i="3" s="1"/>
  <c r="D9" i="3" s="1"/>
  <c r="C9" i="3"/>
</calcChain>
</file>

<file path=xl/sharedStrings.xml><?xml version="1.0" encoding="utf-8"?>
<sst xmlns="http://schemas.openxmlformats.org/spreadsheetml/2006/main" count="118" uniqueCount="66">
  <si>
    <t xml:space="preserve">Budget per l'evento [nome evento] </t>
  </si>
  <si>
    <t>TOTALE SPESE</t>
  </si>
  <si>
    <t>Sito</t>
  </si>
  <si>
    <t>Spese per sala e hall</t>
  </si>
  <si>
    <t>Personale del sito</t>
  </si>
  <si>
    <t>Apparecchiature</t>
  </si>
  <si>
    <t>Tavoli e sedie</t>
  </si>
  <si>
    <t>Totale</t>
  </si>
  <si>
    <t>Decorazioni</t>
  </si>
  <si>
    <t>Fiori</t>
  </si>
  <si>
    <t>Candele</t>
  </si>
  <si>
    <t>Illuminazione</t>
  </si>
  <si>
    <t>Palloncini</t>
  </si>
  <si>
    <t>Forniture carta</t>
  </si>
  <si>
    <t>Pubblicità</t>
  </si>
  <si>
    <t>Grafica</t>
  </si>
  <si>
    <t>Fotocopie/stampa</t>
  </si>
  <si>
    <t>Affrancatura</t>
  </si>
  <si>
    <t>Varie</t>
  </si>
  <si>
    <t>Telefono</t>
  </si>
  <si>
    <t>Trasporti</t>
  </si>
  <si>
    <t>Cancelleria</t>
  </si>
  <si>
    <t>Servizi fax</t>
  </si>
  <si>
    <t>Stimate</t>
  </si>
  <si>
    <t>Effettive</t>
  </si>
  <si>
    <t>Rinfresco</t>
  </si>
  <si>
    <t>Cibo</t>
  </si>
  <si>
    <t>Bevande</t>
  </si>
  <si>
    <t>Biancheria da tavola</t>
  </si>
  <si>
    <t>Personale e mance</t>
  </si>
  <si>
    <t>Programma</t>
  </si>
  <si>
    <t>Musicisti</t>
  </si>
  <si>
    <t>Relatori</t>
  </si>
  <si>
    <t>Viaggio</t>
  </si>
  <si>
    <t>Hotel</t>
  </si>
  <si>
    <t>Altro</t>
  </si>
  <si>
    <t>Premi</t>
  </si>
  <si>
    <t>Nastri/targhe/coppe</t>
  </si>
  <si>
    <t>Regali</t>
  </si>
  <si>
    <t>USCITE</t>
  </si>
  <si>
    <t>TOTALE ENTRATE</t>
  </si>
  <si>
    <t>INGRESSI</t>
  </si>
  <si>
    <t>N. stimato</t>
  </si>
  <si>
    <t>ANNUNCI IN PROGRAMMA</t>
  </si>
  <si>
    <t>ESPOSITORI/FORNITORI</t>
  </si>
  <si>
    <t>VENDITA DI ARTICOLI</t>
  </si>
  <si>
    <t>N. effettivo</t>
  </si>
  <si>
    <t>Tipo</t>
  </si>
  <si>
    <t>Adulti</t>
  </si>
  <si>
    <t>Bambini</t>
  </si>
  <si>
    <t>Copertine</t>
  </si>
  <si>
    <t>Mezze pagine</t>
  </si>
  <si>
    <t>Quarti di pagina</t>
  </si>
  <si>
    <t>Stand grandi</t>
  </si>
  <si>
    <t>Stand medi</t>
  </si>
  <si>
    <t>Stand piccoli</t>
  </si>
  <si>
    <t>Articolo</t>
  </si>
  <si>
    <t>Prezzo</t>
  </si>
  <si>
    <t>Entrate stimate</t>
  </si>
  <si>
    <t>Entrate effettive</t>
  </si>
  <si>
    <t>Totale entrate</t>
  </si>
  <si>
    <t>Totale uscite</t>
  </si>
  <si>
    <t>Totale profitto              (o perdita)</t>
  </si>
  <si>
    <t xml:space="preserve">RIEPILOGO </t>
  </si>
  <si>
    <t>profitti-perdite</t>
  </si>
  <si>
    <t>RICAVI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</si>
</sst>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€&quot;\ #,##0.00;[Red]\-&quot;€&quot;\ #,##0.00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35" x14ac:knownFonts="1">
    <font>
      <sz val="10"/>
      <name val="Arial"/>
      <family val="2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10"/>
      <name val="Lucida Sans"/>
      <family val="2"/>
      <scheme val="minor"/>
    </font>
    <font>
      <sz val="9"/>
      <name val="Lucida Sans"/>
      <family val="2"/>
      <scheme val="minor"/>
    </font>
    <font>
      <b/>
      <sz val="1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9"/>
      <color theme="0"/>
      <name val="Lucida Sans"/>
      <family val="2"/>
      <scheme val="minor"/>
    </font>
    <font>
      <sz val="11"/>
      <name val="Lucida Sans"/>
      <family val="2"/>
      <scheme val="minor"/>
    </font>
    <font>
      <sz val="12"/>
      <name val="Lucida Sans"/>
      <family val="2"/>
      <scheme val="minor"/>
    </font>
    <font>
      <b/>
      <sz val="12"/>
      <color theme="0"/>
      <name val="Lucida Sans"/>
      <family val="2"/>
      <scheme val="minor"/>
    </font>
    <font>
      <b/>
      <sz val="9"/>
      <color theme="1"/>
      <name val="Lucida Sans"/>
      <family val="2"/>
      <scheme val="minor"/>
    </font>
    <font>
      <sz val="10"/>
      <color theme="1"/>
      <name val="Lucida Sans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  <scheme val="major"/>
    </font>
    <font>
      <b/>
      <sz val="22"/>
      <color theme="4"/>
      <name val="Century Gothic"/>
      <family val="2"/>
      <scheme val="major"/>
    </font>
    <font>
      <sz val="22"/>
      <color theme="4"/>
      <name val="Century Gothic"/>
      <family val="2"/>
      <scheme val="major"/>
    </font>
    <font>
      <b/>
      <sz val="12"/>
      <color theme="4"/>
      <name val="Lucida Sans"/>
      <family val="2"/>
      <scheme val="minor"/>
    </font>
    <font>
      <b/>
      <sz val="12"/>
      <color theme="4"/>
      <name val="Century Gothic"/>
      <family val="2"/>
      <scheme val="major"/>
    </font>
    <font>
      <b/>
      <sz val="15"/>
      <color theme="3"/>
      <name val="Lucida Sans"/>
      <family val="2"/>
      <scheme val="minor"/>
    </font>
    <font>
      <b/>
      <sz val="13"/>
      <color theme="3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6" fillId="4" borderId="0" applyNumberFormat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4" applyNumberFormat="0" applyAlignment="0" applyProtection="0"/>
    <xf numFmtId="0" fontId="27" fillId="13" borderId="5" applyNumberFormat="0" applyAlignment="0" applyProtection="0"/>
    <xf numFmtId="0" fontId="28" fillId="13" borderId="4" applyNumberFormat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14" fillId="15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NumberFormat="1" applyFont="1" applyFill="1" applyBorder="1" applyAlignment="1" applyProtection="1"/>
    <xf numFmtId="0" fontId="3" fillId="0" borderId="0" xfId="0" applyFont="1" applyBorder="1"/>
    <xf numFmtId="0" fontId="4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3" fillId="0" borderId="0" xfId="0" applyFont="1" applyBorder="1"/>
    <xf numFmtId="0" fontId="13" fillId="0" borderId="0" xfId="0" applyFont="1"/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right" inden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12" fillId="6" borderId="0" xfId="0" applyNumberFormat="1" applyFont="1" applyFill="1" applyBorder="1" applyAlignment="1" applyProtection="1">
      <alignment vertical="center"/>
    </xf>
    <xf numFmtId="0" fontId="13" fillId="5" borderId="0" xfId="0" applyFont="1" applyFill="1" applyAlignment="1">
      <alignment horizontal="right" indent="1"/>
    </xf>
    <xf numFmtId="0" fontId="5" fillId="5" borderId="0" xfId="2" applyFont="1" applyFill="1" applyAlignment="1">
      <alignment horizontal="right" indent="1"/>
    </xf>
    <xf numFmtId="0" fontId="6" fillId="8" borderId="0" xfId="0" applyFont="1" applyFill="1" applyAlignment="1">
      <alignment horizontal="left" vertical="center" indent="1"/>
    </xf>
    <xf numFmtId="0" fontId="7" fillId="8" borderId="0" xfId="0" applyFont="1" applyFill="1" applyAlignment="1">
      <alignment vertical="center"/>
    </xf>
    <xf numFmtId="0" fontId="6" fillId="8" borderId="0" xfId="0" applyFont="1" applyFill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7" fillId="4" borderId="0" xfId="0" applyFont="1" applyFill="1" applyAlignment="1">
      <alignment vertical="center"/>
    </xf>
    <xf numFmtId="0" fontId="16" fillId="4" borderId="0" xfId="1" applyAlignment="1">
      <alignment horizontal="right" vertical="center" indent="1"/>
    </xf>
    <xf numFmtId="0" fontId="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 indent="1"/>
    </xf>
    <xf numFmtId="0" fontId="19" fillId="4" borderId="0" xfId="0" applyFont="1" applyFill="1" applyAlignment="1">
      <alignment horizontal="right" vertical="top" indent="1"/>
    </xf>
    <xf numFmtId="0" fontId="16" fillId="4" borderId="0" xfId="1" applyAlignment="1">
      <alignment horizontal="right" vertical="top" indent="1"/>
    </xf>
    <xf numFmtId="0" fontId="17" fillId="4" borderId="0" xfId="0" applyFont="1" applyFill="1" applyAlignment="1"/>
    <xf numFmtId="0" fontId="16" fillId="4" borderId="0" xfId="1" applyAlignment="1">
      <alignment horizontal="right" indent="1"/>
    </xf>
    <xf numFmtId="0" fontId="15" fillId="6" borderId="0" xfId="0" applyNumberFormat="1" applyFont="1" applyFill="1" applyBorder="1" applyAlignment="1" applyProtection="1">
      <alignment horizontal="right" vertical="center" indent="1"/>
    </xf>
    <xf numFmtId="0" fontId="15" fillId="6" borderId="0" xfId="0" applyNumberFormat="1" applyFont="1" applyFill="1" applyBorder="1" applyAlignment="1" applyProtection="1">
      <alignment horizontal="right" vertical="center" indent="2"/>
    </xf>
    <xf numFmtId="0" fontId="10" fillId="0" borderId="0" xfId="0" applyNumberFormat="1" applyFont="1" applyFill="1" applyBorder="1" applyAlignment="1" applyProtection="1">
      <alignment horizontal="right" vertical="center" indent="2"/>
    </xf>
    <xf numFmtId="0" fontId="10" fillId="0" borderId="0" xfId="0" applyNumberFormat="1" applyFont="1" applyFill="1" applyBorder="1" applyAlignment="1" applyProtection="1">
      <alignment horizontal="right" vertical="center" indent="1"/>
    </xf>
    <xf numFmtId="0" fontId="11" fillId="6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4" borderId="0" xfId="0" applyNumberFormat="1" applyFont="1" applyFill="1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right" vertical="center" indent="1"/>
    </xf>
    <xf numFmtId="0" fontId="3" fillId="0" borderId="0" xfId="0" applyNumberFormat="1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 indent="1"/>
    </xf>
    <xf numFmtId="0" fontId="13" fillId="0" borderId="0" xfId="0" applyNumberFormat="1" applyFont="1" applyFill="1" applyBorder="1" applyAlignment="1" applyProtection="1">
      <alignment horizontal="left" vertical="center" indent="1"/>
    </xf>
    <xf numFmtId="0" fontId="13" fillId="0" borderId="0" xfId="0" applyNumberFormat="1" applyFont="1" applyFill="1" applyBorder="1" applyAlignment="1" applyProtection="1">
      <alignment horizontal="right" vertical="center" indent="1"/>
    </xf>
    <xf numFmtId="0" fontId="13" fillId="0" borderId="0" xfId="0" applyFont="1" applyFill="1" applyAlignment="1" applyProtection="1">
      <alignment horizontal="left" vertical="center" indent="1"/>
    </xf>
    <xf numFmtId="8" fontId="12" fillId="6" borderId="0" xfId="0" applyNumberFormat="1" applyFont="1" applyFill="1" applyBorder="1" applyAlignment="1" applyProtection="1">
      <alignment horizontal="right" vertical="center" indent="1"/>
    </xf>
    <xf numFmtId="8" fontId="3" fillId="0" borderId="0" xfId="0" applyNumberFormat="1" applyFont="1" applyFill="1" applyBorder="1" applyAlignment="1" applyProtection="1">
      <alignment horizontal="right" vertical="center" indent="1"/>
    </xf>
    <xf numFmtId="8" fontId="0" fillId="0" borderId="0" xfId="0" applyNumberFormat="1" applyFont="1" applyFill="1" applyBorder="1" applyAlignment="1" applyProtection="1">
      <alignment horizontal="right" vertical="center" indent="1"/>
    </xf>
    <xf numFmtId="8" fontId="13" fillId="0" borderId="0" xfId="0" applyNumberFormat="1" applyFont="1" applyFill="1" applyBorder="1" applyAlignment="1" applyProtection="1">
      <alignment horizontal="right" vertical="center" indent="1"/>
    </xf>
    <xf numFmtId="8" fontId="13" fillId="0" borderId="0" xfId="0" applyNumberFormat="1" applyFont="1" applyFill="1" applyAlignment="1" applyProtection="1">
      <alignment horizontal="right" vertical="center" indent="1"/>
    </xf>
    <xf numFmtId="8" fontId="13" fillId="0" borderId="0" xfId="0" applyNumberFormat="1" applyFont="1" applyAlignment="1">
      <alignment horizontal="right" vertical="center" indent="1"/>
    </xf>
    <xf numFmtId="8" fontId="14" fillId="0" borderId="0" xfId="0" applyNumberFormat="1" applyFont="1" applyFill="1" applyBorder="1" applyAlignment="1" applyProtection="1">
      <alignment horizontal="right" vertical="center" indent="1"/>
    </xf>
    <xf numFmtId="8" fontId="9" fillId="0" borderId="0" xfId="0" applyNumberFormat="1" applyFont="1" applyFill="1" applyBorder="1" applyAlignment="1" applyProtection="1">
      <alignment horizontal="right" vertical="center" indent="2"/>
    </xf>
    <xf numFmtId="8" fontId="9" fillId="0" borderId="0" xfId="0" applyNumberFormat="1" applyFont="1" applyFill="1" applyBorder="1" applyAlignment="1" applyProtection="1">
      <alignment horizontal="right" vertical="center" indent="1"/>
    </xf>
    <xf numFmtId="8" fontId="9" fillId="4" borderId="0" xfId="0" applyNumberFormat="1" applyFont="1" applyFill="1" applyBorder="1" applyAlignment="1" applyProtection="1">
      <alignment horizontal="right" vertical="center" indent="2"/>
    </xf>
    <xf numFmtId="8" fontId="9" fillId="4" borderId="0" xfId="0" applyNumberFormat="1" applyFont="1" applyFill="1" applyBorder="1" applyAlignment="1" applyProtection="1">
      <alignment horizontal="right" vertical="center" indent="1"/>
    </xf>
    <xf numFmtId="8" fontId="11" fillId="2" borderId="0" xfId="0" applyNumberFormat="1" applyFont="1" applyFill="1" applyBorder="1" applyAlignment="1" applyProtection="1">
      <alignment horizontal="right" vertical="center" indent="2"/>
    </xf>
    <xf numFmtId="8" fontId="11" fillId="2" borderId="0" xfId="0" applyNumberFormat="1" applyFont="1" applyFill="1" applyBorder="1" applyAlignment="1" applyProtection="1">
      <alignment horizontal="right" vertical="center" indent="1"/>
    </xf>
    <xf numFmtId="0" fontId="16" fillId="4" borderId="0" xfId="1" applyAlignment="1">
      <alignment horizontal="left" vertical="center" indent="1"/>
    </xf>
    <xf numFmtId="0" fontId="15" fillId="7" borderId="0" xfId="0" applyNumberFormat="1" applyFont="1" applyFill="1" applyBorder="1" applyAlignment="1" applyProtection="1">
      <alignment horizontal="center" vertical="center"/>
    </xf>
    <xf numFmtId="0" fontId="16" fillId="4" borderId="0" xfId="1" applyAlignment="1">
      <alignment horizontal="left" indent="1"/>
    </xf>
    <xf numFmtId="0" fontId="3" fillId="0" borderId="0" xfId="0" applyNumberFormat="1" applyFont="1" applyFill="1" applyBorder="1" applyAlignment="1" applyProtection="1">
      <alignment horizontal="right" vertical="center" indent="1"/>
    </xf>
  </cellXfs>
  <cellStyles count="48">
    <cellStyle name="20% - Colore 1" xfId="25" builtinId="30" customBuiltin="1"/>
    <cellStyle name="20% - Colore 2" xfId="29" builtinId="34" customBuiltin="1"/>
    <cellStyle name="20% - Colore 3" xfId="33" builtinId="38" customBuiltin="1"/>
    <cellStyle name="20% - Colore 4" xfId="37" builtinId="42" customBuiltin="1"/>
    <cellStyle name="20% - Colore 5" xfId="41" builtinId="46" customBuiltin="1"/>
    <cellStyle name="20% - Colore 6" xfId="45" builtinId="50" customBuiltin="1"/>
    <cellStyle name="40% - Colore 1" xfId="26" builtinId="31" customBuiltin="1"/>
    <cellStyle name="40% - Colore 2" xfId="30" builtinId="35" customBuiltin="1"/>
    <cellStyle name="40% - Colore 3" xfId="34" builtinId="39" customBuiltin="1"/>
    <cellStyle name="40% - Colore 4" xfId="38" builtinId="43" customBuiltin="1"/>
    <cellStyle name="40% - Colore 5" xfId="42" builtinId="47" customBuiltin="1"/>
    <cellStyle name="40% - Colore 6" xfId="46" builtinId="51" customBuiltin="1"/>
    <cellStyle name="60% - Colore 1" xfId="27" builtinId="32" customBuiltin="1"/>
    <cellStyle name="60% - Colore 2" xfId="31" builtinId="36" customBuiltin="1"/>
    <cellStyle name="60% - Colore 3" xfId="35" builtinId="40" customBuiltin="1"/>
    <cellStyle name="60% - Colore 4" xfId="39" builtinId="44" customBuiltin="1"/>
    <cellStyle name="60% - Colore 5" xfId="43" builtinId="48" customBuiltin="1"/>
    <cellStyle name="60% - Colore 6" xfId="47" builtinId="52" customBuiltin="1"/>
    <cellStyle name="Calcolo" xfId="17" builtinId="22" customBuiltin="1"/>
    <cellStyle name="Cella collegata" xfId="18" builtinId="24" customBuiltin="1"/>
    <cellStyle name="Cella da controllare" xfId="19" builtinId="23" customBuiltin="1"/>
    <cellStyle name="Colore 1" xfId="24" builtinId="29" customBuiltin="1"/>
    <cellStyle name="Colore 2" xfId="28" builtinId="33" customBuiltin="1"/>
    <cellStyle name="Colore 3" xfId="32" builtinId="37" customBuiltin="1"/>
    <cellStyle name="Colore 4" xfId="36" builtinId="41" customBuiltin="1"/>
    <cellStyle name="Colore 5" xfId="40" builtinId="45" customBuiltin="1"/>
    <cellStyle name="Colore 6" xfId="44" builtinId="49" customBuiltin="1"/>
    <cellStyle name="Input" xfId="15" builtinId="20" customBuiltin="1"/>
    <cellStyle name="Migliaia" xfId="3" builtinId="3" customBuiltin="1"/>
    <cellStyle name="Migliaia [0]" xfId="4" builtinId="6" customBuiltin="1"/>
    <cellStyle name="Neutrale" xfId="14" builtinId="28" customBuiltin="1"/>
    <cellStyle name="Normale" xfId="0" builtinId="0" customBuiltin="1"/>
    <cellStyle name="Normale 2" xfId="2" xr:uid="{00000000-0005-0000-0000-000001000000}"/>
    <cellStyle name="Nota" xfId="21" builtinId="10" customBuiltin="1"/>
    <cellStyle name="Output" xfId="16" builtinId="21" customBuiltin="1"/>
    <cellStyle name="Percentuale" xfId="7" builtinId="5" customBuiltin="1"/>
    <cellStyle name="Testo avviso" xfId="20" builtinId="11" customBuiltin="1"/>
    <cellStyle name="Testo descrittivo" xfId="22" builtinId="53" customBuiltin="1"/>
    <cellStyle name="Titolo" xfId="1" builtinId="15" customBuiltin="1"/>
    <cellStyle name="Titolo 1" xfId="8" builtinId="16" customBuiltin="1"/>
    <cellStyle name="Titolo 2" xfId="9" builtinId="17" customBuiltin="1"/>
    <cellStyle name="Titolo 3" xfId="10" builtinId="18" customBuiltin="1"/>
    <cellStyle name="Titolo 4" xfId="11" builtinId="19" customBuiltin="1"/>
    <cellStyle name="Totale" xfId="23" builtinId="25" customBuiltin="1"/>
    <cellStyle name="Valore non valido" xfId="13" builtinId="27" customBuiltin="1"/>
    <cellStyle name="Valore valido" xfId="12" builtinId="26" customBuiltin="1"/>
    <cellStyle name="Valuta" xfId="5" builtinId="4" customBuiltin="1"/>
    <cellStyle name="Valuta [0]" xfId="6" builtinId="7" customBuiltin="1"/>
  </cellStyles>
  <dxfs count="128"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&quot;€&quot;\ #,##0.00;[Red]\-&quot;€&quot;\ 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Light1 2" pivot="0" count="7" xr9:uid="{00000000-0011-0000-FFFF-FFFF00000000}">
      <tableStyleElement type="wholeTable" dxfId="127"/>
      <tableStyleElement type="headerRow" dxfId="126"/>
      <tableStyleElement type="totalRow" dxfId="125"/>
      <tableStyleElement type="firstColumn" dxfId="124"/>
      <tableStyleElement type="lastColumn" dxfId="123"/>
      <tableStyleElement type="firstRowStripe" size="7" dxfId="122"/>
      <tableStyleElement type="firstColumnStripe" dxfId="1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2238080903705043E-2"/>
          <c:y val="0.1659550892472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altLang="en-U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it-IT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'Riepilogo profitti - perdite'!$B$6</c:f>
              <c:strCache>
                <c:ptCount val="1"/>
                <c:pt idx="0">
                  <c:v>Totale entrate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'Riepilogo profitti - perdite'!$C$5:$D$5</c:f>
              <c:strCache>
                <c:ptCount val="2"/>
                <c:pt idx="0">
                  <c:v>Stimate</c:v>
                </c:pt>
                <c:pt idx="1">
                  <c:v>Effettive</c:v>
                </c:pt>
              </c:strCache>
            </c:strRef>
          </c:cat>
          <c:val>
            <c:numRef>
              <c:f>'Riepilogo profitti - perdite'!$C$6:$D$6</c:f>
              <c:numCache>
                <c:formatCode>"€"#,##0.00_);[Red]\("€"#,##0.00\)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'Riepilogo profitti - perdite'!$B$7</c:f>
              <c:strCache>
                <c:ptCount val="1"/>
                <c:pt idx="0">
                  <c:v>Totale uscite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'Riepilogo profitti - perdite'!$C$5:$D$5</c:f>
              <c:strCache>
                <c:ptCount val="2"/>
                <c:pt idx="0">
                  <c:v>Stimate</c:v>
                </c:pt>
                <c:pt idx="1">
                  <c:v>Effettive</c:v>
                </c:pt>
              </c:strCache>
            </c:strRef>
          </c:cat>
          <c:val>
            <c:numRef>
              <c:f>'Riepilogo profitti - perdite'!$C$7:$D$7</c:f>
              <c:numCache>
                <c:formatCode>"€"#,##0.00_);[Red]\("€"#,##0.00\)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322718082474609"/>
          <c:y val="0.19729597769725504"/>
          <c:w val="0.36300554025080783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1</xdr:row>
      <xdr:rowOff>104773</xdr:rowOff>
    </xdr:from>
    <xdr:to>
      <xdr:col>7</xdr:col>
      <xdr:colOff>28575</xdr:colOff>
      <xdr:row>12</xdr:row>
      <xdr:rowOff>152400</xdr:rowOff>
    </xdr:to>
    <xdr:graphicFrame macro="">
      <xdr:nvGraphicFramePr>
        <xdr:cNvPr id="3073" name="Grafico 1" descr="struttura grafico dei profitti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6:D11" totalsRowCount="1" headerRowDxfId="0" dataDxfId="120" totalsRowDxfId="119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ito" totalsRowLabel="Totale" dataDxfId="118" totalsRowDxfId="117"/>
    <tableColumn id="2" xr3:uid="{00000000-0010-0000-0000-000002000000}" name="Stimate" totalsRowFunction="sum" dataDxfId="116" totalsRowDxfId="115"/>
    <tableColumn id="3" xr3:uid="{00000000-0010-0000-0000-000003000000}" name="Effettive" totalsRowFunction="sum" dataDxfId="114" totalsRowDxfId="113"/>
  </tableColumns>
  <tableStyleInfo name="TableStyleLight1 2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ella11" displayName="Tabella11" ref="B21:G25" totalsRowCount="1" dataDxfId="37" totalsRowDxfId="36">
  <autoFilter ref="B21:G2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N. stimato" totalsRowLabel="Totale" dataDxfId="35" totalsRowDxfId="34"/>
    <tableColumn id="2" xr3:uid="{00000000-0010-0000-0900-000002000000}" name="N. effettivo" dataDxfId="33" totalsRowDxfId="32"/>
    <tableColumn id="3" xr3:uid="{00000000-0010-0000-0900-000003000000}" name="Tipo" dataDxfId="31" totalsRowDxfId="30"/>
    <tableColumn id="4" xr3:uid="{00000000-0010-0000-0900-000004000000}" name="Prezzo" dataDxfId="29" totalsRowDxfId="28"/>
    <tableColumn id="5" xr3:uid="{00000000-0010-0000-0900-000005000000}" name="Entrate stimate" totalsRowFunction="sum" dataDxfId="27" totalsRowDxfId="26">
      <calculatedColumnFormula>B22*E22</calculatedColumnFormula>
    </tableColumn>
    <tableColumn id="6" xr3:uid="{00000000-0010-0000-0900-000006000000}" name="Entrate effettive" totalsRowFunction="sum" dataDxfId="25" totalsRowDxfId="24">
      <calculatedColumnFormula>C22*E22</calculatedColumnFormula>
    </tableColumn>
  </tableColumns>
  <tableStyleInfo name="TableStyleLight1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ella12" displayName="Tabella12" ref="B28:G33" totalsRowCount="1" dataDxfId="23" totalsRowDxfId="22">
  <autoFilter ref="B28:G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N. stimato" totalsRowLabel="Totale" dataDxfId="21" totalsRowDxfId="20"/>
    <tableColumn id="2" xr3:uid="{00000000-0010-0000-0A00-000002000000}" name="N. effettivo" dataDxfId="19" totalsRowDxfId="18"/>
    <tableColumn id="3" xr3:uid="{00000000-0010-0000-0A00-000003000000}" name="Tipo" dataDxfId="17" totalsRowDxfId="16"/>
    <tableColumn id="4" xr3:uid="{00000000-0010-0000-0A00-000004000000}" name="Prezzo" dataDxfId="15" totalsRowDxfId="14"/>
    <tableColumn id="5" xr3:uid="{00000000-0010-0000-0A00-000005000000}" name="Entrate stimate" totalsRowFunction="sum" dataDxfId="13" totalsRowDxfId="12">
      <calculatedColumnFormula>B29*E29</calculatedColumnFormula>
    </tableColumn>
    <tableColumn id="6" xr3:uid="{00000000-0010-0000-0A00-000006000000}" name="Entrate effettive" totalsRowFunction="sum" dataDxfId="11" totalsRowDxfId="10">
      <calculatedColumnFormula>C29*E29</calculatedColumnFormula>
    </tableColumn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a3" displayName="Tabella3" ref="F6:H11" totalsRowCount="1" headerRowDxfId="3" dataDxfId="1" totalsRowDxfId="2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Rinfresco" totalsRowLabel="Totale" dataDxfId="9" totalsRowDxfId="8"/>
    <tableColumn id="2" xr3:uid="{00000000-0010-0000-0100-000002000000}" name="Stimate" totalsRowFunction="sum" dataDxfId="7" totalsRowDxfId="6"/>
    <tableColumn id="3" xr3:uid="{00000000-0010-0000-0100-000003000000}" name="Effettive" totalsRowFunction="sum" dataDxfId="5" totalsRowDxfId="4"/>
  </tableColumns>
  <tableStyleInfo name="TableStyleLight1 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a4" displayName="Tabella4" ref="B13:D19" totalsRowCount="1" headerRowDxfId="112" dataDxfId="111" totalsRowDxfId="110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Decorazioni" totalsRowLabel="Totale" dataDxfId="109" totalsRowDxfId="108"/>
    <tableColumn id="2" xr3:uid="{00000000-0010-0000-0200-000002000000}" name="Stimate" totalsRowFunction="sum" dataDxfId="107" totalsRowDxfId="106"/>
    <tableColumn id="3" xr3:uid="{00000000-0010-0000-0200-000003000000}" name="Effettive" totalsRowFunction="sum" dataDxfId="105" totalsRowDxfId="104"/>
  </tableColumns>
  <tableStyleInfo name="TableStyleLight1 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la5" displayName="Tabella5" ref="F13:H19" totalsRowCount="1" headerRowDxfId="103" dataDxfId="102" totalsRowDxfId="101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Programma" totalsRowLabel="Totale" dataDxfId="100" totalsRowDxfId="99"/>
    <tableColumn id="2" xr3:uid="{00000000-0010-0000-0300-000002000000}" name="Stimate" totalsRowFunction="sum" dataDxfId="98" totalsRowDxfId="97"/>
    <tableColumn id="3" xr3:uid="{00000000-0010-0000-0300-000003000000}" name="Effettive" totalsRowFunction="sum" dataDxfId="96" totalsRowDxfId="95"/>
  </tableColumns>
  <tableStyleInfo name="TableStyleLight1 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a6" displayName="Tabella6" ref="B21:D25" totalsRowCount="1" headerRowDxfId="94" dataDxfId="93" totalsRowDxfId="92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Pubblicità" totalsRowLabel="Totale" dataDxfId="91" totalsRowDxfId="90"/>
    <tableColumn id="2" xr3:uid="{00000000-0010-0000-0400-000002000000}" name="Stimate" totalsRowFunction="sum" dataDxfId="89" totalsRowDxfId="88"/>
    <tableColumn id="3" xr3:uid="{00000000-0010-0000-0400-000003000000}" name="Effettive" totalsRowFunction="sum" dataDxfId="87" totalsRowDxfId="86"/>
  </tableColumns>
  <tableStyleInfo name="TableStyleLight1 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la7" displayName="Tabella7" ref="F21:H24" totalsRowCount="1" headerRowDxfId="85" dataDxfId="84" totalsRowDxfId="83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Premi" totalsRowLabel="Totale" dataDxfId="82" totalsRowDxfId="81"/>
    <tableColumn id="2" xr3:uid="{00000000-0010-0000-0500-000002000000}" name="Stimate" totalsRowFunction="sum" dataDxfId="80" totalsRowDxfId="79"/>
    <tableColumn id="3" xr3:uid="{00000000-0010-0000-0500-000003000000}" name="Effettive" totalsRowFunction="sum" dataDxfId="78" totalsRowDxfId="77"/>
  </tableColumns>
  <tableStyleInfo name="TableStyleLight1 2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la8" displayName="Tabella8" ref="B27:D32" totalsRowCount="1" headerRowDxfId="76" dataDxfId="75" totalsRowDxfId="74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Varie" totalsRowLabel="Totale" dataDxfId="73" totalsRowDxfId="72"/>
    <tableColumn id="2" xr3:uid="{00000000-0010-0000-0600-000002000000}" name="Stimate" totalsRowFunction="sum" dataDxfId="71" totalsRowDxfId="70"/>
    <tableColumn id="3" xr3:uid="{00000000-0010-0000-0600-000003000000}" name="Effettive" totalsRowFunction="sum" dataDxfId="69" totalsRowDxfId="68"/>
  </tableColumns>
  <tableStyleInfo name="TableStyleLight1 2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la9" displayName="Tabella9" ref="B7:G11" totalsRowCount="1" headerRowDxfId="67" dataDxfId="66" totalsRowDxfId="65">
  <autoFilter ref="B7:G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N. stimato" totalsRowLabel="Totale" dataDxfId="64" totalsRowDxfId="63"/>
    <tableColumn id="2" xr3:uid="{00000000-0010-0000-0700-000002000000}" name="N. effettivo" dataDxfId="62" totalsRowDxfId="61"/>
    <tableColumn id="3" xr3:uid="{00000000-0010-0000-0700-000003000000}" name="Tipo" dataDxfId="60" totalsRowDxfId="59"/>
    <tableColumn id="4" xr3:uid="{00000000-0010-0000-0700-000004000000}" name="Prezzo" dataDxfId="58" totalsRowDxfId="57"/>
    <tableColumn id="6" xr3:uid="{00000000-0010-0000-0700-000006000000}" name="Entrate stimate" totalsRowFunction="sum" dataDxfId="56" totalsRowDxfId="55">
      <calculatedColumnFormula>B8*E8</calculatedColumnFormula>
    </tableColumn>
    <tableColumn id="7" xr3:uid="{00000000-0010-0000-0700-000007000000}" name="Entrate effettive" totalsRowFunction="sum" dataDxfId="54" totalsRowDxfId="53">
      <calculatedColumnFormula>C8*E8</calculatedColumnFormula>
    </tableColumn>
  </tableColumns>
  <tableStyleInfo name="TableStyleLight1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la10" displayName="Tabella10" ref="B14:G18" totalsRowCount="1" headerRowDxfId="52" dataDxfId="51" totalsRowDxfId="50">
  <autoFilter ref="B14:G17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N. stimato" totalsRowLabel="Totale" dataDxfId="49" totalsRowDxfId="48"/>
    <tableColumn id="2" xr3:uid="{00000000-0010-0000-0800-000002000000}" name="N. effettivo" dataDxfId="47" totalsRowDxfId="46"/>
    <tableColumn id="3" xr3:uid="{00000000-0010-0000-0800-000003000000}" name="Tipo" dataDxfId="45" totalsRowDxfId="44"/>
    <tableColumn id="4" xr3:uid="{00000000-0010-0000-0800-000004000000}" name="Prezzo" dataDxfId="43" totalsRowDxfId="42"/>
    <tableColumn id="5" xr3:uid="{00000000-0010-0000-0800-000005000000}" name="Entrate stimate" totalsRowFunction="sum" dataDxfId="41" totalsRowDxfId="40">
      <calculatedColumnFormula>B15*E15</calculatedColumnFormula>
    </tableColumn>
    <tableColumn id="6" xr3:uid="{00000000-0010-0000-0800-000006000000}" name="Entrate effettive" totalsRowFunction="sum" dataDxfId="39" totalsRowDxfId="38">
      <calculatedColumnFormula>C15*E15</calculatedColumnFormula>
    </tableColumn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H38"/>
  <sheetViews>
    <sheetView showGridLines="0" tabSelected="1" zoomScaleNormal="100" workbookViewId="0"/>
  </sheetViews>
  <sheetFormatPr defaultColWidth="9.140625" defaultRowHeight="12.75" x14ac:dyDescent="0.2"/>
  <cols>
    <col min="1" max="1" width="5.28515625" style="1" customWidth="1"/>
    <col min="2" max="2" width="24.28515625" style="1" customWidth="1"/>
    <col min="3" max="3" width="22.7109375" style="1" customWidth="1"/>
    <col min="4" max="4" width="26.5703125" style="1" customWidth="1"/>
    <col min="5" max="5" width="3.42578125" style="1" customWidth="1"/>
    <col min="6" max="6" width="27.7109375" style="1" customWidth="1"/>
    <col min="7" max="8" width="22.7109375" style="1" customWidth="1"/>
    <col min="9" max="9" width="5.28515625" style="1" customWidth="1"/>
    <col min="10" max="16384" width="9.140625" style="1"/>
  </cols>
  <sheetData>
    <row r="1" spans="2:8" ht="45.75" customHeight="1" x14ac:dyDescent="0.2">
      <c r="B1" s="59" t="s">
        <v>0</v>
      </c>
      <c r="C1" s="59"/>
      <c r="D1" s="59"/>
      <c r="E1" s="20"/>
      <c r="F1" s="20"/>
      <c r="G1" s="20"/>
      <c r="H1" s="21" t="s">
        <v>39</v>
      </c>
    </row>
    <row r="2" spans="2:8" ht="6.75" customHeight="1" x14ac:dyDescent="0.2">
      <c r="B2" s="16"/>
      <c r="C2" s="16"/>
      <c r="D2" s="16"/>
      <c r="E2" s="17"/>
      <c r="F2" s="17"/>
      <c r="G2" s="17"/>
      <c r="H2" s="18"/>
    </row>
    <row r="3" spans="2:8" s="12" customFormat="1" ht="15" customHeight="1" x14ac:dyDescent="0.2">
      <c r="B3" s="60" t="s">
        <v>1</v>
      </c>
      <c r="C3" s="14"/>
      <c r="D3" s="14"/>
      <c r="E3" s="14"/>
      <c r="F3" s="14"/>
      <c r="G3" s="15" t="s">
        <v>23</v>
      </c>
      <c r="H3" s="15" t="s">
        <v>24</v>
      </c>
    </row>
    <row r="4" spans="2:8" ht="24" customHeight="1" x14ac:dyDescent="0.2">
      <c r="B4" s="60"/>
      <c r="C4" s="13"/>
      <c r="D4" s="13"/>
      <c r="E4" s="13"/>
      <c r="F4" s="13"/>
      <c r="G4" s="46">
        <f>SUM(C11,C19,C25,C32,G11,G19,G24)</f>
        <v>882</v>
      </c>
      <c r="H4" s="46">
        <f>SUM(D11,D19,D25,D32,H11,H19,H24)</f>
        <v>333</v>
      </c>
    </row>
    <row r="5" spans="2:8" ht="15" customHeight="1" x14ac:dyDescent="0.2">
      <c r="B5" s="8"/>
      <c r="C5" s="9"/>
      <c r="D5" s="9"/>
      <c r="E5" s="7"/>
      <c r="F5" s="7"/>
      <c r="G5" s="7"/>
      <c r="H5" s="7"/>
    </row>
    <row r="6" spans="2:8" s="10" customFormat="1" ht="20.100000000000001" customHeight="1" x14ac:dyDescent="0.2">
      <c r="B6" s="41" t="s">
        <v>2</v>
      </c>
      <c r="C6" s="62" t="s">
        <v>23</v>
      </c>
      <c r="D6" s="62" t="s">
        <v>24</v>
      </c>
      <c r="E6" s="11"/>
      <c r="F6" s="41" t="s">
        <v>25</v>
      </c>
      <c r="G6" s="62" t="s">
        <v>23</v>
      </c>
      <c r="H6" s="62" t="s">
        <v>24</v>
      </c>
    </row>
    <row r="7" spans="2:8" ht="15.95" customHeight="1" x14ac:dyDescent="0.2">
      <c r="B7" s="41" t="s">
        <v>3</v>
      </c>
      <c r="C7" s="47">
        <v>500</v>
      </c>
      <c r="D7" s="47"/>
      <c r="E7" s="7"/>
      <c r="F7" s="41" t="s">
        <v>26</v>
      </c>
      <c r="G7" s="47"/>
      <c r="H7" s="47"/>
    </row>
    <row r="8" spans="2:8" ht="15.95" customHeight="1" x14ac:dyDescent="0.2">
      <c r="B8" s="41" t="s">
        <v>4</v>
      </c>
      <c r="C8" s="47"/>
      <c r="D8" s="47"/>
      <c r="E8" s="7"/>
      <c r="F8" s="41" t="s">
        <v>27</v>
      </c>
      <c r="G8" s="47">
        <v>20</v>
      </c>
      <c r="H8" s="47"/>
    </row>
    <row r="9" spans="2:8" ht="15.95" customHeight="1" x14ac:dyDescent="0.2">
      <c r="B9" s="41" t="s">
        <v>5</v>
      </c>
      <c r="C9" s="47"/>
      <c r="D9" s="47"/>
      <c r="E9" s="7"/>
      <c r="F9" s="41" t="s">
        <v>28</v>
      </c>
      <c r="G9" s="47"/>
      <c r="H9" s="47">
        <v>20</v>
      </c>
    </row>
    <row r="10" spans="2:8" ht="15.95" customHeight="1" x14ac:dyDescent="0.2">
      <c r="B10" s="41" t="s">
        <v>6</v>
      </c>
      <c r="C10" s="47"/>
      <c r="D10" s="47"/>
      <c r="E10" s="7"/>
      <c r="F10" s="41" t="s">
        <v>29</v>
      </c>
      <c r="G10" s="47"/>
      <c r="H10" s="47"/>
    </row>
    <row r="11" spans="2:8" ht="15.95" customHeight="1" x14ac:dyDescent="0.2">
      <c r="B11" s="42" t="s">
        <v>7</v>
      </c>
      <c r="C11" s="47">
        <f>SUBTOTAL(109,Tabella1[Stimate])</f>
        <v>500</v>
      </c>
      <c r="D11" s="47">
        <f>SUBTOTAL(109,Tabella1[Effettive])</f>
        <v>0</v>
      </c>
      <c r="E11" s="7"/>
      <c r="F11" s="42" t="s">
        <v>7</v>
      </c>
      <c r="G11" s="47">
        <f>SUBTOTAL(109,Tabella3[Stimate])</f>
        <v>20</v>
      </c>
      <c r="H11" s="47">
        <f>SUBTOTAL(109,Tabella3[Effettive])</f>
        <v>20</v>
      </c>
    </row>
    <row r="12" spans="2:8" ht="15" customHeight="1" x14ac:dyDescent="0.2">
      <c r="B12" s="8"/>
      <c r="C12" s="9"/>
      <c r="D12" s="9"/>
      <c r="E12" s="7"/>
      <c r="F12" s="7"/>
      <c r="G12" s="7"/>
      <c r="H12" s="7"/>
    </row>
    <row r="13" spans="2:8" ht="20.100000000000001" customHeight="1" x14ac:dyDescent="0.2">
      <c r="B13" s="43" t="s">
        <v>8</v>
      </c>
      <c r="C13" s="44" t="s">
        <v>23</v>
      </c>
      <c r="D13" s="44" t="s">
        <v>24</v>
      </c>
      <c r="E13" s="7"/>
      <c r="F13" s="43" t="s">
        <v>30</v>
      </c>
      <c r="G13" s="44" t="s">
        <v>23</v>
      </c>
      <c r="H13" s="44" t="s">
        <v>24</v>
      </c>
    </row>
    <row r="14" spans="2:8" ht="15.95" customHeight="1" x14ac:dyDescent="0.2">
      <c r="B14" s="43" t="s">
        <v>9</v>
      </c>
      <c r="C14" s="49">
        <v>200</v>
      </c>
      <c r="D14" s="49">
        <v>300</v>
      </c>
      <c r="E14" s="7"/>
      <c r="F14" s="43" t="s">
        <v>31</v>
      </c>
      <c r="G14" s="49"/>
      <c r="H14" s="49"/>
    </row>
    <row r="15" spans="2:8" ht="15.95" customHeight="1" x14ac:dyDescent="0.2">
      <c r="B15" s="43" t="s">
        <v>10</v>
      </c>
      <c r="C15" s="49"/>
      <c r="D15" s="49"/>
      <c r="E15" s="7"/>
      <c r="F15" s="43" t="s">
        <v>32</v>
      </c>
      <c r="G15" s="49">
        <v>30</v>
      </c>
      <c r="H15" s="49"/>
    </row>
    <row r="16" spans="2:8" ht="15.95" customHeight="1" x14ac:dyDescent="0.2">
      <c r="B16" s="43" t="s">
        <v>11</v>
      </c>
      <c r="C16" s="49"/>
      <c r="D16" s="49"/>
      <c r="E16" s="7"/>
      <c r="F16" s="43" t="s">
        <v>33</v>
      </c>
      <c r="G16" s="49"/>
      <c r="H16" s="49"/>
    </row>
    <row r="17" spans="2:8" ht="15.95" customHeight="1" x14ac:dyDescent="0.2">
      <c r="B17" s="43" t="s">
        <v>12</v>
      </c>
      <c r="C17" s="49"/>
      <c r="D17" s="49"/>
      <c r="E17" s="7"/>
      <c r="F17" s="43" t="s">
        <v>34</v>
      </c>
      <c r="G17" s="49"/>
      <c r="H17" s="49"/>
    </row>
    <row r="18" spans="2:8" ht="15.95" customHeight="1" x14ac:dyDescent="0.2">
      <c r="B18" s="43" t="s">
        <v>13</v>
      </c>
      <c r="C18" s="49"/>
      <c r="D18" s="49"/>
      <c r="E18" s="7"/>
      <c r="F18" s="43" t="s">
        <v>35</v>
      </c>
      <c r="G18" s="49"/>
      <c r="H18" s="49"/>
    </row>
    <row r="19" spans="2:8" ht="15.95" customHeight="1" x14ac:dyDescent="0.2">
      <c r="B19" s="45" t="s">
        <v>7</v>
      </c>
      <c r="C19" s="50">
        <f>SUBTOTAL(109,Tabella4[Stimate])</f>
        <v>200</v>
      </c>
      <c r="D19" s="50">
        <f>SUBTOTAL(109,Tabella4[Effettive])</f>
        <v>300</v>
      </c>
      <c r="E19" s="7"/>
      <c r="F19" s="45" t="s">
        <v>7</v>
      </c>
      <c r="G19" s="50">
        <f>SUBTOTAL(109,Tabella5[Stimate])</f>
        <v>30</v>
      </c>
      <c r="H19" s="50">
        <f>SUBTOTAL(109,Tabella5[Effettive])</f>
        <v>0</v>
      </c>
    </row>
    <row r="20" spans="2:8" ht="15" customHeight="1" x14ac:dyDescent="0.2">
      <c r="B20" s="19"/>
      <c r="C20" s="40"/>
      <c r="D20" s="40"/>
      <c r="E20" s="7"/>
      <c r="F20" s="19"/>
      <c r="G20" s="7"/>
      <c r="H20" s="7"/>
    </row>
    <row r="21" spans="2:8" ht="20.100000000000001" customHeight="1" x14ac:dyDescent="0.2">
      <c r="B21" s="43" t="s">
        <v>14</v>
      </c>
      <c r="C21" s="44" t="s">
        <v>23</v>
      </c>
      <c r="D21" s="44" t="s">
        <v>24</v>
      </c>
      <c r="E21" s="7"/>
      <c r="F21" s="43" t="s">
        <v>36</v>
      </c>
      <c r="G21" s="44" t="s">
        <v>23</v>
      </c>
      <c r="H21" s="44" t="s">
        <v>24</v>
      </c>
    </row>
    <row r="22" spans="2:8" ht="15.95" customHeight="1" x14ac:dyDescent="0.2">
      <c r="B22" s="43" t="s">
        <v>15</v>
      </c>
      <c r="C22" s="49"/>
      <c r="D22" s="49"/>
      <c r="E22" s="7"/>
      <c r="F22" s="43" t="s">
        <v>37</v>
      </c>
      <c r="G22" s="49"/>
      <c r="H22" s="49"/>
    </row>
    <row r="23" spans="2:8" ht="15.95" customHeight="1" x14ac:dyDescent="0.2">
      <c r="B23" s="43" t="s">
        <v>16</v>
      </c>
      <c r="C23" s="49">
        <v>20</v>
      </c>
      <c r="D23" s="49"/>
      <c r="E23" s="7"/>
      <c r="F23" s="43" t="s">
        <v>38</v>
      </c>
      <c r="G23" s="49">
        <v>100</v>
      </c>
      <c r="H23" s="49"/>
    </row>
    <row r="24" spans="2:8" ht="15.95" customHeight="1" x14ac:dyDescent="0.2">
      <c r="B24" s="43" t="s">
        <v>17</v>
      </c>
      <c r="C24" s="49"/>
      <c r="D24" s="49"/>
      <c r="E24" s="7"/>
      <c r="F24" s="45" t="s">
        <v>7</v>
      </c>
      <c r="G24" s="51">
        <f>SUBTOTAL(109,Tabella7[Stimate])</f>
        <v>100</v>
      </c>
      <c r="H24" s="51">
        <f>SUBTOTAL(109,Tabella7[Effettive])</f>
        <v>0</v>
      </c>
    </row>
    <row r="25" spans="2:8" ht="15.95" customHeight="1" x14ac:dyDescent="0.2">
      <c r="B25" s="45" t="s">
        <v>7</v>
      </c>
      <c r="C25" s="50">
        <f>SUBTOTAL(109,Tabella6[Stimate])</f>
        <v>20</v>
      </c>
      <c r="D25" s="50">
        <f>SUBTOTAL(109,Tabella6[Effettive])</f>
        <v>0</v>
      </c>
      <c r="E25" s="7"/>
      <c r="F25" s="7"/>
      <c r="G25" s="7"/>
      <c r="H25" s="7"/>
    </row>
    <row r="26" spans="2:8" ht="15" customHeight="1" x14ac:dyDescent="0.2">
      <c r="B26" s="19"/>
      <c r="C26" s="40"/>
      <c r="D26" s="40"/>
      <c r="E26" s="7"/>
      <c r="F26" s="7"/>
      <c r="G26" s="7"/>
      <c r="H26" s="7"/>
    </row>
    <row r="27" spans="2:8" ht="20.100000000000001" customHeight="1" x14ac:dyDescent="0.2">
      <c r="B27" s="43" t="s">
        <v>18</v>
      </c>
      <c r="C27" s="44" t="s">
        <v>23</v>
      </c>
      <c r="D27" s="44" t="s">
        <v>24</v>
      </c>
      <c r="E27" s="7"/>
      <c r="F27" s="7"/>
      <c r="G27" s="7"/>
      <c r="H27" s="7"/>
    </row>
    <row r="28" spans="2:8" ht="15.95" customHeight="1" x14ac:dyDescent="0.2">
      <c r="B28" s="43" t="s">
        <v>19</v>
      </c>
      <c r="C28" s="49"/>
      <c r="D28" s="49">
        <v>13</v>
      </c>
      <c r="E28" s="7"/>
      <c r="F28" s="7"/>
      <c r="G28" s="7"/>
      <c r="H28" s="7"/>
    </row>
    <row r="29" spans="2:8" ht="15.95" customHeight="1" x14ac:dyDescent="0.2">
      <c r="B29" s="43" t="s">
        <v>20</v>
      </c>
      <c r="C29" s="49">
        <v>12</v>
      </c>
      <c r="D29" s="49"/>
      <c r="E29" s="7"/>
      <c r="F29" s="7"/>
      <c r="G29" s="7"/>
      <c r="H29" s="7"/>
    </row>
    <row r="30" spans="2:8" ht="15.95" customHeight="1" x14ac:dyDescent="0.2">
      <c r="B30" s="43" t="s">
        <v>21</v>
      </c>
      <c r="C30" s="49"/>
      <c r="D30" s="49"/>
      <c r="E30" s="7"/>
      <c r="F30" s="7"/>
      <c r="G30" s="7"/>
      <c r="H30" s="7"/>
    </row>
    <row r="31" spans="2:8" s="3" customFormat="1" ht="15.95" customHeight="1" x14ac:dyDescent="0.2">
      <c r="B31" s="43" t="s">
        <v>22</v>
      </c>
      <c r="C31" s="49"/>
      <c r="D31" s="49"/>
      <c r="E31" s="6"/>
      <c r="F31" s="6"/>
      <c r="G31" s="6"/>
      <c r="H31" s="6"/>
    </row>
    <row r="32" spans="2:8" s="3" customFormat="1" ht="15.95" customHeight="1" x14ac:dyDescent="0.2">
      <c r="B32" s="42" t="s">
        <v>7</v>
      </c>
      <c r="C32" s="47">
        <f>SUBTOTAL(109,Tabella8[Stimate])</f>
        <v>12</v>
      </c>
      <c r="D32" s="47">
        <f>SUBTOTAL(109,Tabella8[Effettive])</f>
        <v>13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</sheetData>
  <mergeCells count="2">
    <mergeCell ref="B1:D1"/>
    <mergeCell ref="B3:B4"/>
  </mergeCells>
  <phoneticPr fontId="2" type="noConversion"/>
  <printOptions horizontalCentered="1"/>
  <pageMargins left="0.75" right="0.75" top="1" bottom="1" header="0.5" footer="0.5"/>
  <pageSetup paperSize="9" scale="87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38"/>
  <sheetViews>
    <sheetView showGridLines="0" zoomScaleNormal="100" zoomScaleSheetLayoutView="75" workbookViewId="0"/>
  </sheetViews>
  <sheetFormatPr defaultColWidth="9.140625" defaultRowHeight="12.75" x14ac:dyDescent="0.2"/>
  <cols>
    <col min="1" max="1" width="5.28515625" style="1" customWidth="1"/>
    <col min="2" max="2" width="23.140625" style="1" customWidth="1"/>
    <col min="3" max="3" width="24.5703125" style="1" customWidth="1"/>
    <col min="4" max="4" width="26.140625" style="1" customWidth="1"/>
    <col min="5" max="7" width="23.140625" style="1" customWidth="1"/>
    <col min="8" max="16384" width="9.140625" style="1"/>
  </cols>
  <sheetData>
    <row r="1" spans="2:8" ht="45.75" customHeight="1" x14ac:dyDescent="0.2">
      <c r="B1" s="59" t="s">
        <v>0</v>
      </c>
      <c r="C1" s="59"/>
      <c r="D1" s="59"/>
      <c r="E1" s="20"/>
      <c r="F1" s="20"/>
      <c r="G1" s="21" t="s">
        <v>65</v>
      </c>
    </row>
    <row r="2" spans="2:8" ht="6.75" customHeight="1" x14ac:dyDescent="0.2">
      <c r="B2" s="16"/>
      <c r="C2" s="16"/>
      <c r="D2" s="16"/>
      <c r="E2" s="17"/>
      <c r="F2" s="17"/>
      <c r="G2" s="17"/>
      <c r="H2" s="18"/>
    </row>
    <row r="3" spans="2:8" s="12" customFormat="1" ht="15" customHeight="1" x14ac:dyDescent="0.2">
      <c r="B3" s="60" t="s">
        <v>40</v>
      </c>
      <c r="C3" s="14"/>
      <c r="D3" s="14"/>
      <c r="E3" s="14"/>
      <c r="F3" s="15" t="s">
        <v>23</v>
      </c>
      <c r="G3" s="15" t="s">
        <v>24</v>
      </c>
    </row>
    <row r="4" spans="2:8" ht="24" customHeight="1" x14ac:dyDescent="0.2">
      <c r="B4" s="60"/>
      <c r="C4" s="13"/>
      <c r="D4" s="13"/>
      <c r="E4" s="13"/>
      <c r="F4" s="46">
        <f>SUM(F11, F18, F25, F33)</f>
        <v>1936</v>
      </c>
      <c r="G4" s="46">
        <f>SUM(G11,G18,G25, G33)</f>
        <v>1831</v>
      </c>
    </row>
    <row r="5" spans="2:8" ht="15" customHeight="1" x14ac:dyDescent="0.2">
      <c r="B5" s="2"/>
      <c r="C5" s="2"/>
      <c r="D5" s="2"/>
      <c r="E5" s="2"/>
      <c r="F5" s="2"/>
      <c r="G5" s="2"/>
    </row>
    <row r="6" spans="2:8" ht="20.100000000000001" customHeight="1" x14ac:dyDescent="0.2">
      <c r="B6" s="23" t="s">
        <v>41</v>
      </c>
      <c r="C6" s="22"/>
      <c r="D6" s="22"/>
      <c r="E6" s="22"/>
      <c r="F6" s="22"/>
      <c r="G6" s="22"/>
    </row>
    <row r="7" spans="2:8" ht="20.100000000000001" customHeight="1" x14ac:dyDescent="0.2">
      <c r="B7" s="24" t="s">
        <v>42</v>
      </c>
      <c r="C7" s="24" t="s">
        <v>46</v>
      </c>
      <c r="D7" s="24" t="s">
        <v>47</v>
      </c>
      <c r="E7" s="24" t="s">
        <v>57</v>
      </c>
      <c r="F7" s="24" t="s">
        <v>58</v>
      </c>
      <c r="G7" s="24" t="s">
        <v>59</v>
      </c>
    </row>
    <row r="8" spans="2:8" ht="15.95" customHeight="1" x14ac:dyDescent="0.2">
      <c r="B8" s="24">
        <v>300</v>
      </c>
      <c r="C8" s="24">
        <v>278</v>
      </c>
      <c r="D8" s="24" t="s">
        <v>48</v>
      </c>
      <c r="E8" s="48">
        <v>5</v>
      </c>
      <c r="F8" s="48">
        <f>B8*E8</f>
        <v>1500</v>
      </c>
      <c r="G8" s="48">
        <f>C8*E8</f>
        <v>1390</v>
      </c>
    </row>
    <row r="9" spans="2:8" ht="15.95" customHeight="1" x14ac:dyDescent="0.2">
      <c r="B9" s="24">
        <v>197</v>
      </c>
      <c r="C9" s="24">
        <v>195</v>
      </c>
      <c r="D9" s="24" t="s">
        <v>49</v>
      </c>
      <c r="E9" s="48">
        <v>2</v>
      </c>
      <c r="F9" s="48">
        <f>B9*E9</f>
        <v>394</v>
      </c>
      <c r="G9" s="48">
        <f>C9*E9</f>
        <v>390</v>
      </c>
    </row>
    <row r="10" spans="2:8" ht="15.75" customHeight="1" x14ac:dyDescent="0.2">
      <c r="B10" s="24">
        <v>42</v>
      </c>
      <c r="C10" s="24">
        <v>51</v>
      </c>
      <c r="D10" s="24" t="s">
        <v>35</v>
      </c>
      <c r="E10" s="48">
        <v>1</v>
      </c>
      <c r="F10" s="48">
        <f>B10*E10</f>
        <v>42</v>
      </c>
      <c r="G10" s="48">
        <f>C10*E10</f>
        <v>51</v>
      </c>
    </row>
    <row r="11" spans="2:8" ht="15.95" customHeight="1" x14ac:dyDescent="0.2">
      <c r="B11" s="27" t="s">
        <v>7</v>
      </c>
      <c r="C11" s="27"/>
      <c r="D11" s="27"/>
      <c r="E11" s="27"/>
      <c r="F11" s="52">
        <f>SUBTOTAL(109,Tabella9[Entrate stimate])</f>
        <v>1936</v>
      </c>
      <c r="G11" s="52">
        <f>SUBTOTAL(109,Tabella9[Entrate effettive])</f>
        <v>1831</v>
      </c>
    </row>
    <row r="12" spans="2:8" ht="15" customHeight="1" x14ac:dyDescent="0.2">
      <c r="B12" s="2"/>
      <c r="C12" s="2"/>
      <c r="D12" s="2"/>
      <c r="E12" s="2"/>
      <c r="F12" s="2"/>
      <c r="G12" s="2"/>
    </row>
    <row r="13" spans="2:8" ht="20.100000000000001" customHeight="1" x14ac:dyDescent="0.2">
      <c r="B13" s="23" t="s">
        <v>43</v>
      </c>
      <c r="C13" s="22"/>
      <c r="D13" s="22"/>
      <c r="E13" s="22"/>
      <c r="F13" s="22"/>
      <c r="G13" s="22"/>
    </row>
    <row r="14" spans="2:8" ht="20.100000000000001" customHeight="1" x14ac:dyDescent="0.2">
      <c r="B14" s="24" t="s">
        <v>42</v>
      </c>
      <c r="C14" s="24" t="s">
        <v>46</v>
      </c>
      <c r="D14" s="24" t="s">
        <v>47</v>
      </c>
      <c r="E14" s="24" t="s">
        <v>57</v>
      </c>
      <c r="F14" s="24" t="s">
        <v>58</v>
      </c>
      <c r="G14" s="24" t="s">
        <v>59</v>
      </c>
    </row>
    <row r="15" spans="2:8" ht="15.95" customHeight="1" x14ac:dyDescent="0.2">
      <c r="B15" s="24">
        <v>12</v>
      </c>
      <c r="C15" s="24"/>
      <c r="D15" s="24" t="s">
        <v>50</v>
      </c>
      <c r="E15" s="48"/>
      <c r="F15" s="48">
        <f>B15*E15</f>
        <v>0</v>
      </c>
      <c r="G15" s="48">
        <f>C15*E15</f>
        <v>0</v>
      </c>
    </row>
    <row r="16" spans="2:8" ht="15.95" customHeight="1" x14ac:dyDescent="0.2">
      <c r="B16" s="24"/>
      <c r="C16" s="24">
        <v>158</v>
      </c>
      <c r="D16" s="24" t="s">
        <v>51</v>
      </c>
      <c r="E16" s="48"/>
      <c r="F16" s="48">
        <f>B16*E16</f>
        <v>0</v>
      </c>
      <c r="G16" s="48">
        <f>C16*E16</f>
        <v>0</v>
      </c>
    </row>
    <row r="17" spans="1:7" ht="15.95" customHeight="1" x14ac:dyDescent="0.2">
      <c r="B17" s="24">
        <v>4</v>
      </c>
      <c r="C17" s="24"/>
      <c r="D17" s="24" t="s">
        <v>52</v>
      </c>
      <c r="E17" s="48"/>
      <c r="F17" s="48">
        <f>B17*E17</f>
        <v>0</v>
      </c>
      <c r="G17" s="48">
        <f>C17*E17</f>
        <v>0</v>
      </c>
    </row>
    <row r="18" spans="1:7" ht="15.95" customHeight="1" x14ac:dyDescent="0.2">
      <c r="B18" s="25" t="s">
        <v>7</v>
      </c>
      <c r="C18" s="25"/>
      <c r="D18" s="25"/>
      <c r="E18" s="25"/>
      <c r="F18" s="48">
        <f>SUBTOTAL(109,Tabella10[Entrate stimate])</f>
        <v>0</v>
      </c>
      <c r="G18" s="48">
        <f>SUBTOTAL(109,Tabella10[Entrate effettive])</f>
        <v>0</v>
      </c>
    </row>
    <row r="19" spans="1:7" ht="15" customHeight="1" x14ac:dyDescent="0.2">
      <c r="B19" s="26"/>
      <c r="C19" s="26"/>
      <c r="D19" s="26"/>
      <c r="E19" s="26"/>
      <c r="F19" s="26"/>
      <c r="G19" s="26"/>
    </row>
    <row r="20" spans="1:7" ht="20.100000000000001" customHeight="1" x14ac:dyDescent="0.2">
      <c r="B20" s="23" t="s">
        <v>44</v>
      </c>
      <c r="C20" s="22"/>
      <c r="D20" s="22"/>
      <c r="E20" s="22"/>
      <c r="F20" s="22"/>
      <c r="G20" s="22"/>
    </row>
    <row r="21" spans="1:7" ht="20.100000000000001" customHeight="1" x14ac:dyDescent="0.2">
      <c r="B21" s="24" t="s">
        <v>42</v>
      </c>
      <c r="C21" s="24" t="s">
        <v>46</v>
      </c>
      <c r="D21" s="24" t="s">
        <v>47</v>
      </c>
      <c r="E21" s="24" t="s">
        <v>57</v>
      </c>
      <c r="F21" s="24" t="s">
        <v>58</v>
      </c>
      <c r="G21" s="24" t="s">
        <v>59</v>
      </c>
    </row>
    <row r="22" spans="1:7" ht="15.95" customHeight="1" x14ac:dyDescent="0.2">
      <c r="B22" s="24">
        <v>23</v>
      </c>
      <c r="C22" s="24"/>
      <c r="D22" s="24" t="s">
        <v>53</v>
      </c>
      <c r="E22" s="48"/>
      <c r="F22" s="48">
        <f>B22*E22</f>
        <v>0</v>
      </c>
      <c r="G22" s="48">
        <f>C22*E22</f>
        <v>0</v>
      </c>
    </row>
    <row r="23" spans="1:7" ht="15.95" customHeight="1" x14ac:dyDescent="0.2">
      <c r="B23" s="24">
        <v>354</v>
      </c>
      <c r="C23" s="24"/>
      <c r="D23" s="24" t="s">
        <v>54</v>
      </c>
      <c r="E23" s="48"/>
      <c r="F23" s="48">
        <f>B23*E23</f>
        <v>0</v>
      </c>
      <c r="G23" s="48">
        <f>C23*E23</f>
        <v>0</v>
      </c>
    </row>
    <row r="24" spans="1:7" ht="15.95" customHeight="1" x14ac:dyDescent="0.2">
      <c r="B24" s="24">
        <v>56</v>
      </c>
      <c r="C24" s="24"/>
      <c r="D24" s="24" t="s">
        <v>55</v>
      </c>
      <c r="E24" s="48"/>
      <c r="F24" s="48">
        <f>B24*E24</f>
        <v>0</v>
      </c>
      <c r="G24" s="48">
        <f>C24*E24</f>
        <v>0</v>
      </c>
    </row>
    <row r="25" spans="1:7" ht="15.95" customHeight="1" x14ac:dyDescent="0.2">
      <c r="B25" s="25" t="s">
        <v>7</v>
      </c>
      <c r="C25" s="25"/>
      <c r="D25" s="25"/>
      <c r="E25" s="25"/>
      <c r="F25" s="48">
        <f>SUBTOTAL(109,Tabella11[Entrate stimate])</f>
        <v>0</v>
      </c>
      <c r="G25" s="48">
        <f>SUBTOTAL(109,Tabella11[Entrate effettive])</f>
        <v>0</v>
      </c>
    </row>
    <row r="26" spans="1:7" ht="15" customHeight="1" x14ac:dyDescent="0.2">
      <c r="B26" s="26"/>
      <c r="C26" s="26"/>
      <c r="D26" s="26"/>
      <c r="E26" s="26"/>
      <c r="F26" s="26"/>
      <c r="G26" s="26"/>
    </row>
    <row r="27" spans="1:7" ht="20.100000000000001" customHeight="1" x14ac:dyDescent="0.2">
      <c r="B27" s="23" t="s">
        <v>45</v>
      </c>
      <c r="C27" s="22"/>
      <c r="D27" s="22"/>
      <c r="E27" s="22"/>
      <c r="F27" s="22"/>
      <c r="G27" s="22"/>
    </row>
    <row r="28" spans="1:7" ht="20.100000000000001" customHeight="1" x14ac:dyDescent="0.2">
      <c r="B28" s="24" t="s">
        <v>42</v>
      </c>
      <c r="C28" s="24" t="s">
        <v>46</v>
      </c>
      <c r="D28" s="24" t="s">
        <v>47</v>
      </c>
      <c r="E28" s="24" t="s">
        <v>57</v>
      </c>
      <c r="F28" s="24" t="s">
        <v>58</v>
      </c>
      <c r="G28" s="24" t="s">
        <v>59</v>
      </c>
    </row>
    <row r="29" spans="1:7" ht="15.95" customHeight="1" x14ac:dyDescent="0.2">
      <c r="B29" s="24"/>
      <c r="C29" s="24"/>
      <c r="D29" s="24" t="s">
        <v>56</v>
      </c>
      <c r="E29" s="48"/>
      <c r="F29" s="48">
        <f>B29*E29</f>
        <v>0</v>
      </c>
      <c r="G29" s="48">
        <f>C29*E29</f>
        <v>0</v>
      </c>
    </row>
    <row r="30" spans="1:7" ht="15.95" customHeight="1" x14ac:dyDescent="0.2">
      <c r="B30" s="24">
        <v>123</v>
      </c>
      <c r="C30" s="24"/>
      <c r="D30" s="24" t="s">
        <v>56</v>
      </c>
      <c r="E30" s="48"/>
      <c r="F30" s="48">
        <f>B30*E30</f>
        <v>0</v>
      </c>
      <c r="G30" s="48">
        <f>C30*E30</f>
        <v>0</v>
      </c>
    </row>
    <row r="31" spans="1:7" ht="15.95" customHeight="1" x14ac:dyDescent="0.2">
      <c r="A31" s="3"/>
      <c r="B31" s="24"/>
      <c r="C31" s="24"/>
      <c r="D31" s="24" t="s">
        <v>56</v>
      </c>
      <c r="E31" s="48"/>
      <c r="F31" s="48">
        <f>B31*E31</f>
        <v>0</v>
      </c>
      <c r="G31" s="48">
        <f>C31*E31</f>
        <v>0</v>
      </c>
    </row>
    <row r="32" spans="1:7" ht="15.95" customHeight="1" x14ac:dyDescent="0.2">
      <c r="A32" s="3"/>
      <c r="B32" s="24">
        <v>13</v>
      </c>
      <c r="C32" s="24"/>
      <c r="D32" s="24" t="s">
        <v>56</v>
      </c>
      <c r="E32" s="48"/>
      <c r="F32" s="48">
        <f>B32*E32</f>
        <v>0</v>
      </c>
      <c r="G32" s="48">
        <f>C32*E32</f>
        <v>0</v>
      </c>
    </row>
    <row r="33" spans="1:7" ht="15.95" customHeight="1" x14ac:dyDescent="0.2">
      <c r="A33" s="3"/>
      <c r="B33" s="25" t="s">
        <v>7</v>
      </c>
      <c r="C33" s="25"/>
      <c r="D33" s="25"/>
      <c r="E33" s="25"/>
      <c r="F33" s="48">
        <f>SUBTOTAL(109,Tabella12[Entrate stimate])</f>
        <v>0</v>
      </c>
      <c r="G33" s="48">
        <f>SUBTOTAL(109,Tabella12[Entrate effettive])</f>
        <v>0</v>
      </c>
    </row>
    <row r="34" spans="1:7" x14ac:dyDescent="0.2">
      <c r="A34" s="3"/>
    </row>
    <row r="35" spans="1:7" x14ac:dyDescent="0.2">
      <c r="A35" s="3"/>
    </row>
    <row r="36" spans="1:7" x14ac:dyDescent="0.2">
      <c r="A36" s="3"/>
    </row>
    <row r="37" spans="1:7" x14ac:dyDescent="0.2">
      <c r="A37" s="3"/>
    </row>
    <row r="38" spans="1:7" x14ac:dyDescent="0.2">
      <c r="A38" s="3"/>
    </row>
  </sheetData>
  <mergeCells count="2">
    <mergeCell ref="B3:B4"/>
    <mergeCell ref="B1:D1"/>
  </mergeCells>
  <phoneticPr fontId="2" type="noConversion"/>
  <printOptions horizontalCentered="1"/>
  <pageMargins left="0.75" right="0.75" top="1" bottom="1" header="0.5" footer="0.5"/>
  <pageSetup paperSize="9" scale="86" fitToHeight="0" orientation="landscape" r:id="rId1"/>
  <headerFooter alignWithMargins="0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I38"/>
  <sheetViews>
    <sheetView showGridLines="0" zoomScaleNormal="100" workbookViewId="0"/>
  </sheetViews>
  <sheetFormatPr defaultColWidth="9.140625" defaultRowHeight="12.75" x14ac:dyDescent="0.2"/>
  <cols>
    <col min="1" max="1" width="5.28515625" style="1" customWidth="1"/>
    <col min="2" max="3" width="23.140625" style="1" customWidth="1"/>
    <col min="4" max="4" width="28.5703125" style="1" customWidth="1"/>
    <col min="5" max="6" width="23.140625" style="1" customWidth="1"/>
    <col min="7" max="7" width="36.5703125" style="1" customWidth="1"/>
    <col min="8" max="9" width="5.28515625" style="1" customWidth="1"/>
    <col min="10" max="16384" width="9.140625" style="1"/>
  </cols>
  <sheetData>
    <row r="1" spans="2:7" ht="36.75" customHeight="1" x14ac:dyDescent="0.4">
      <c r="B1" s="61" t="s">
        <v>0</v>
      </c>
      <c r="C1" s="61"/>
      <c r="D1" s="61"/>
      <c r="E1" s="30"/>
      <c r="F1" s="30"/>
      <c r="G1" s="31" t="s">
        <v>63</v>
      </c>
    </row>
    <row r="2" spans="2:7" ht="21" customHeight="1" x14ac:dyDescent="0.2">
      <c r="B2" s="29"/>
      <c r="C2" s="29"/>
      <c r="D2" s="29"/>
      <c r="E2" s="29"/>
      <c r="F2" s="29"/>
      <c r="G2" s="28" t="s">
        <v>64</v>
      </c>
    </row>
    <row r="3" spans="2:7" ht="6.75" customHeight="1" x14ac:dyDescent="0.2">
      <c r="B3" s="16"/>
      <c r="C3" s="16"/>
      <c r="D3" s="16"/>
      <c r="E3" s="17"/>
      <c r="F3" s="17"/>
      <c r="G3" s="17"/>
    </row>
    <row r="4" spans="2:7" x14ac:dyDescent="0.2">
      <c r="B4" s="2"/>
      <c r="C4" s="2"/>
      <c r="D4" s="4"/>
    </row>
    <row r="5" spans="2:7" ht="20.100000000000001" customHeight="1" x14ac:dyDescent="0.2">
      <c r="B5" s="36"/>
      <c r="C5" s="33" t="s">
        <v>23</v>
      </c>
      <c r="D5" s="32" t="s">
        <v>24</v>
      </c>
    </row>
    <row r="6" spans="2:7" ht="15.95" customHeight="1" x14ac:dyDescent="0.2">
      <c r="B6" s="37" t="s">
        <v>60</v>
      </c>
      <c r="C6" s="53">
        <f>Ricavi!F4</f>
        <v>1936</v>
      </c>
      <c r="D6" s="54">
        <f>Ricavi!G4</f>
        <v>1831</v>
      </c>
    </row>
    <row r="7" spans="2:7" ht="15.95" customHeight="1" x14ac:dyDescent="0.2">
      <c r="B7" s="38" t="s">
        <v>61</v>
      </c>
      <c r="C7" s="55">
        <f>Uscite!G4</f>
        <v>882</v>
      </c>
      <c r="D7" s="56">
        <f>Uscite!H4</f>
        <v>333</v>
      </c>
    </row>
    <row r="8" spans="2:7" ht="15" x14ac:dyDescent="0.2">
      <c r="B8" s="5"/>
      <c r="C8" s="34"/>
      <c r="D8" s="35"/>
    </row>
    <row r="9" spans="2:7" ht="33" customHeight="1" x14ac:dyDescent="0.2">
      <c r="B9" s="39" t="s">
        <v>62</v>
      </c>
      <c r="C9" s="57">
        <f>C6-C7</f>
        <v>1054</v>
      </c>
      <c r="D9" s="58">
        <f>D6-D7</f>
        <v>1498</v>
      </c>
    </row>
    <row r="31" spans="1:9" x14ac:dyDescent="0.2">
      <c r="A31" s="3"/>
      <c r="H31" s="3"/>
      <c r="I31" s="3"/>
    </row>
    <row r="32" spans="1:9" x14ac:dyDescent="0.2">
      <c r="A32" s="3"/>
      <c r="H32" s="3"/>
      <c r="I32" s="3"/>
    </row>
    <row r="33" spans="1:9" x14ac:dyDescent="0.2">
      <c r="A33" s="3"/>
      <c r="H33" s="3"/>
      <c r="I33" s="3"/>
    </row>
    <row r="34" spans="1:9" x14ac:dyDescent="0.2">
      <c r="A34" s="3"/>
      <c r="H34" s="3"/>
      <c r="I34" s="3"/>
    </row>
    <row r="35" spans="1:9" x14ac:dyDescent="0.2">
      <c r="A35" s="3"/>
      <c r="H35" s="3"/>
      <c r="I35" s="3"/>
    </row>
    <row r="36" spans="1:9" x14ac:dyDescent="0.2">
      <c r="A36" s="3"/>
      <c r="H36" s="3"/>
      <c r="I36" s="3"/>
    </row>
    <row r="37" spans="1:9" x14ac:dyDescent="0.2">
      <c r="A37" s="3"/>
      <c r="H37" s="3"/>
      <c r="I37" s="3"/>
    </row>
    <row r="38" spans="1:9" x14ac:dyDescent="0.2">
      <c r="A38" s="3"/>
      <c r="H38" s="3"/>
      <c r="I38" s="3"/>
    </row>
  </sheetData>
  <mergeCells count="1">
    <mergeCell ref="B1:D1"/>
  </mergeCells>
  <phoneticPr fontId="2" type="noConversion"/>
  <printOptions horizontalCentered="1"/>
  <pageMargins left="0.75" right="0.75" top="1" bottom="1" header="0.5" footer="0.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Uscite</vt:lpstr>
      <vt:lpstr>Ricavi</vt:lpstr>
      <vt:lpstr>Riepilogo profitti - perdite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2017-12-27T06:30:46Z</dcterms:created>
  <dcterms:modified xsi:type="dcterms:W3CDTF">2019-06-05T05:46:10Z</dcterms:modified>
</cp:coreProperties>
</file>