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it-IT\"/>
    </mc:Choice>
  </mc:AlternateContent>
  <xr:revisionPtr revIDLastSave="0" documentId="12_ncr:500000_{BA90E0DB-329F-454C-897C-B97857169955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Registro conto" sheetId="7" r:id="rId1"/>
  </sheets>
  <definedNames>
    <definedName name="AreaTitoloRiga1..I1">'Registro conto'!$D$1</definedName>
    <definedName name="RicercaCategoria">Riepilogo[Categoria]</definedName>
    <definedName name="_xlnm.Print_Titles" localSheetId="0">'Registro conto'!$B:$C,'Registro conto'!$2:$2</definedName>
    <definedName name="Titolo1">Riepilogo[[#Headers],[Categoria]]</definedName>
    <definedName name="TitoloColonna1">Registro[[#Headers],[N. assegno]]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<sst xmlns="http://schemas.openxmlformats.org/spreadsheetml/2006/main" count="33" uniqueCount="24">
  <si>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Registro conto</t>
  </si>
  <si>
    <t>Riepilogo spese</t>
  </si>
  <si>
    <t>Categoria</t>
  </si>
  <si>
    <t>Disponibilità</t>
  </si>
  <si>
    <t>Generi alimentari</t>
  </si>
  <si>
    <t>Svago</t>
  </si>
  <si>
    <t>Scuola</t>
  </si>
  <si>
    <t>Utenze</t>
  </si>
  <si>
    <t>Altro</t>
  </si>
  <si>
    <t>Totale</t>
  </si>
  <si>
    <t>Saldo corrente</t>
  </si>
  <si>
    <t>N. assegno</t>
  </si>
  <si>
    <t>Bancomat</t>
  </si>
  <si>
    <t>Data</t>
  </si>
  <si>
    <t>Descrizione</t>
  </si>
  <si>
    <t>Saldo iniziale</t>
  </si>
  <si>
    <t>Tassa scolastica</t>
  </si>
  <si>
    <t>Società elettrica</t>
  </si>
  <si>
    <t>Articoli per la scuola</t>
  </si>
  <si>
    <t>Supermercato</t>
  </si>
  <si>
    <t>Videonoleggio</t>
  </si>
  <si>
    <t>Prelievo (-)</t>
  </si>
  <si>
    <t>Versamento (+)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</si>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</sst>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_-* #,##0.00\ [$€-410]_-;\-* #,##0.00\ [$€-410]_-;_-* &quot;-&quot;??\ [$€-410]_-;_-@_-"/>
    <numFmt numFmtId="166" formatCode="&quot;€&quot;\ #,##0.00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6" fontId="4" fillId="0" borderId="0" applyFont="0" applyFill="0" applyBorder="0" applyProtection="0">
      <alignment horizontal="right" vertical="center" indent="5"/>
    </xf>
    <xf numFmtId="166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4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4" fontId="0" fillId="0" borderId="0" xfId="7" applyFont="1" applyFill="1" applyBorder="1">
      <alignment horizontal="right" vertical="center" indent="1"/>
    </xf>
    <xf numFmtId="166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165" fontId="6" fillId="2" borderId="1" xfId="10" applyNumberFormat="1">
      <alignment horizontal="right" vertical="center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  <xf numFmtId="166" fontId="0" fillId="0" borderId="0" xfId="5" applyFont="1" applyFill="1" applyBorder="1">
      <alignment horizontal="right" vertical="center" indent="5"/>
    </xf>
  </cellXfs>
  <cellStyles count="12">
    <cellStyle name="Data" xfId="7" xr:uid="{00000000-0005-0000-0000-000003000000}"/>
    <cellStyle name="Intestazione saldo" xfId="11" xr:uid="{00000000-0005-0000-0000-000000000000}"/>
    <cellStyle name="Normale" xfId="0" builtinId="0" customBuiltin="1"/>
    <cellStyle name="Testo descrittivo" xfId="9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8" builtinId="19" customBuiltin="1"/>
    <cellStyle name="Totale" xfId="10" builtinId="25" customBuiltin="1"/>
    <cellStyle name="Valuta" xfId="6" builtinId="4" customBuiltin="1"/>
    <cellStyle name="Valuta [0]" xfId="5" builtinId="7" customBuiltin="1"/>
  </cellStyles>
  <dxfs count="11">
    <dxf>
      <numFmt numFmtId="165" formatCode="_-* #,##0.00\ [$€-410]_-;\-* #,##0.00\ [$€-410]_-;_-* &quot;-&quot;??\ [$€-410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RegistroConto" defaultPivotStyle="PivotStyleLight16">
    <tableStyle name="Riepilogo registro conto" pivot="0" count="4" xr9:uid="{00000000-0011-0000-FFFF-FFFF00000000}">
      <tableStyleElement type="wholeTable" dxfId="10"/>
      <tableStyleElement type="headerRow" dxfId="9"/>
      <tableStyleElement type="firstRowStripe" dxfId="8"/>
      <tableStyleElement type="secondRowStripe" dxfId="7"/>
    </tableStyle>
    <tableStyle name="RegistroConto" pivot="0" count="3" xr9:uid="{00000000-0011-0000-FFFF-FFFF01000000}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ro" displayName="Registro" ref="D2:J8">
  <tableColumns count="7">
    <tableColumn id="1" xr3:uid="{00000000-0010-0000-0000-000001000000}" name="N. assegno" totalsRowLabel="Totals"/>
    <tableColumn id="6" xr3:uid="{00000000-0010-0000-0000-000006000000}" name="Data"/>
    <tableColumn id="7" xr3:uid="{00000000-0010-0000-0000-000007000000}" name="Descrizione" totalsRowDxfId="2"/>
    <tableColumn id="2" xr3:uid="{00000000-0010-0000-0000-000002000000}" name="Categoria" totalsRowDxfId="1"/>
    <tableColumn id="3" xr3:uid="{00000000-0010-0000-0000-000003000000}" name="Prelievo (-)" totalsRowFunction="sum" dataCellStyle="Valuta"/>
    <tableColumn id="4" xr3:uid="{00000000-0010-0000-0000-000004000000}" name="Versamento (+)" totalsRowFunction="sum" dataCellStyle="Valuta"/>
    <tableColumn id="5" xr3:uid="{00000000-0010-0000-0000-000005000000}" name="Saldo" totalsRowFunction="custom" dataCellStyle="Valuta [0]">
      <calculatedColumnFormula>IF(ISBLANK(Registro[[#This Row],[Prelievo (-)]]),J2+Registro[[#This Row],[Versamento (+)]],J2-Registro[[#This Row],[Prelievo (-)]])</calculatedColumnFormula>
      <totalsRowFormula>Registro[[#Totals],[Versamento (+)]]-Registro[[#Totals],[Prelievo (-)]]</totalsRowFormula>
    </tableColumn>
  </tableColumns>
  <tableStyleInfo name="RegistroConto" showFirstColumn="0" showLastColumn="0" showRowStripes="1" showColumnStripes="0"/>
  <extLst>
    <ext xmlns:x14="http://schemas.microsoft.com/office/spreadsheetml/2009/9/main" uri="{504A1905-F514-4f6f-8877-14C23A59335A}">
      <x14:table altTextSummary="In questa tabella immettere il numero dell'assegno, la descrizione, la categoria e gli importi dei prelievi e dei depositi. Il saldo viene calcolato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Riepilogo" displayName="Riepilogo" ref="B3:C9" totalsRowShown="0">
  <tableColumns count="2">
    <tableColumn id="1" xr3:uid="{00000000-0010-0000-0100-000001000000}" name="Categoria"/>
    <tableColumn id="2" xr3:uid="{00000000-0010-0000-0100-000002000000}" name="Totale" dataDxfId="0">
      <calculatedColumnFormula>SUMIF(Registro[Categoria],"=" &amp;Riepilogo[[#This Row],[Categoria]],Registro[Prelievo (-)])</calculatedColumnFormula>
    </tableColumn>
  </tableColumns>
  <tableStyleInfo name="Riepilogo registro conto" showFirstColumn="0" showLastColumn="0" showRowStripes="0" showColumnStripes="0"/>
  <extLst>
    <ext xmlns:x14="http://schemas.microsoft.com/office/spreadsheetml/2009/9/main" uri="{504A1905-F514-4f6f-8877-14C23A59335A}">
      <x14:table altTextSummary="Immettere le voci relative alle categorie in questa tabella. Il totale viene aggiornato automaticamente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19.7109375" style="5" customWidth="1"/>
    <col min="4" max="4" width="15.28515625" customWidth="1"/>
    <col min="5" max="5" width="15.140625" customWidth="1"/>
    <col min="6" max="6" width="30.7109375" customWidth="1"/>
    <col min="7" max="7" width="21.710937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10" t="s">
        <v>0</v>
      </c>
      <c r="C1" s="10"/>
      <c r="D1" s="11" t="s">
        <v>10</v>
      </c>
      <c r="E1" s="11"/>
      <c r="F1" s="11"/>
      <c r="G1" s="11"/>
      <c r="H1" s="11"/>
      <c r="I1" s="9">
        <f>SUM(Registro[Versamento (+)])-SUM(Registro[Prelievo (-)])</f>
        <v>1617</v>
      </c>
      <c r="J1" s="9"/>
    </row>
    <row r="2" spans="2:10" ht="33" customHeight="1" x14ac:dyDescent="0.25">
      <c r="B2" s="12" t="s">
        <v>1</v>
      </c>
      <c r="C2" s="12"/>
      <c r="D2" t="s">
        <v>11</v>
      </c>
      <c r="E2" t="s">
        <v>13</v>
      </c>
      <c r="F2" t="s">
        <v>14</v>
      </c>
      <c r="G2" t="s">
        <v>2</v>
      </c>
      <c r="H2" s="7" t="s">
        <v>21</v>
      </c>
      <c r="I2" s="7" t="s">
        <v>22</v>
      </c>
      <c r="J2" s="8" t="s">
        <v>23</v>
      </c>
    </row>
    <row r="3" spans="2:10" ht="30" customHeight="1" x14ac:dyDescent="0.25">
      <c r="B3" s="4" t="s">
        <v>2</v>
      </c>
      <c r="C3" s="1" t="s">
        <v>9</v>
      </c>
      <c r="D3" s="6"/>
      <c r="E3" s="2">
        <f ca="1">TODAY()</f>
        <v>43251</v>
      </c>
      <c r="F3" s="4" t="s">
        <v>15</v>
      </c>
      <c r="G3" s="4" t="s">
        <v>3</v>
      </c>
      <c r="H3" s="3"/>
      <c r="I3" s="3">
        <v>2000</v>
      </c>
      <c r="J3" s="13">
        <f>Registro[[#This Row],[Versamento (+)]]</f>
        <v>2000</v>
      </c>
    </row>
    <row r="4" spans="2:10" ht="30" customHeight="1" x14ac:dyDescent="0.25">
      <c r="B4" s="4" t="s">
        <v>3</v>
      </c>
      <c r="C4" s="13">
        <f>IFERROR(SUMIF(Registro[Categoria],"=" &amp;Riepilogo[[#This Row],[Categoria]],Registro[Versamento (+)]),"")</f>
        <v>2000</v>
      </c>
      <c r="D4" s="6" t="s">
        <v>12</v>
      </c>
      <c r="E4" s="2">
        <f ca="1">TODAY()+10</f>
        <v>43261</v>
      </c>
      <c r="F4" s="4" t="s">
        <v>16</v>
      </c>
      <c r="G4" s="4" t="s">
        <v>6</v>
      </c>
      <c r="H4" s="3">
        <v>225</v>
      </c>
      <c r="I4" s="3"/>
      <c r="J4" s="13">
        <f>IF(ISBLANK(Registro[[#This Row],[Prelievo (-)]]),J3+Registro[[#This Row],[Versamento (+)]],J3-Registro[[#This Row],[Prelievo (-)]])</f>
        <v>1775</v>
      </c>
    </row>
    <row r="5" spans="2:10" ht="30" customHeight="1" x14ac:dyDescent="0.25">
      <c r="B5" s="4" t="s">
        <v>4</v>
      </c>
      <c r="C5" s="13">
        <f>IFERROR(SUMIF(Registro[Categoria],"=" &amp;Riepilogo[[#This Row],[Categoria]],Registro[Prelievo (-)]),"")</f>
        <v>40</v>
      </c>
      <c r="D5" s="6">
        <v>1001</v>
      </c>
      <c r="E5" s="2">
        <f ca="1">TODAY()+30</f>
        <v>43281</v>
      </c>
      <c r="F5" s="4" t="s">
        <v>17</v>
      </c>
      <c r="G5" s="4" t="s">
        <v>7</v>
      </c>
      <c r="H5" s="3">
        <v>73</v>
      </c>
      <c r="I5" s="3"/>
      <c r="J5" s="13">
        <f>IF(ISBLANK(Registro[[#This Row],[Prelievo (-)]]),J4+Registro[[#This Row],[Versamento (+)]],J4-Registro[[#This Row],[Prelievo (-)]])</f>
        <v>1702</v>
      </c>
    </row>
    <row r="6" spans="2:10" ht="30" customHeight="1" x14ac:dyDescent="0.25">
      <c r="B6" s="4" t="s">
        <v>5</v>
      </c>
      <c r="C6" s="13">
        <f>IFERROR(SUMIF(Registro[Categoria],"=" &amp;Riepilogo[[#This Row],[Categoria]],Registro[Prelievo (-)]),"")</f>
        <v>7</v>
      </c>
      <c r="D6" s="6" t="s">
        <v>12</v>
      </c>
      <c r="E6" s="2">
        <f ca="1">TODAY()+40</f>
        <v>43291</v>
      </c>
      <c r="F6" s="4" t="s">
        <v>18</v>
      </c>
      <c r="G6" s="4" t="s">
        <v>6</v>
      </c>
      <c r="H6" s="3">
        <v>38</v>
      </c>
      <c r="I6" s="3"/>
      <c r="J6" s="13">
        <f>IF(ISBLANK(Registro[[#This Row],[Prelievo (-)]]),J5+Registro[[#This Row],[Versamento (+)]],J5-Registro[[#This Row],[Prelievo (-)]])</f>
        <v>1664</v>
      </c>
    </row>
    <row r="7" spans="2:10" ht="30" customHeight="1" x14ac:dyDescent="0.25">
      <c r="B7" s="4" t="s">
        <v>6</v>
      </c>
      <c r="C7" s="13">
        <f>IFERROR(SUMIF(Registro[Categoria],"=" &amp;Riepilogo[[#This Row],[Categoria]],Registro[Prelievo (-)]),"")</f>
        <v>263</v>
      </c>
      <c r="D7" s="6">
        <v>1002</v>
      </c>
      <c r="E7" s="2">
        <f ca="1">TODAY()+55</f>
        <v>43306</v>
      </c>
      <c r="F7" s="4" t="s">
        <v>19</v>
      </c>
      <c r="G7" s="4" t="s">
        <v>4</v>
      </c>
      <c r="H7" s="3">
        <v>40</v>
      </c>
      <c r="I7" s="3"/>
      <c r="J7" s="13">
        <f>IF(ISBLANK(Registro[[#This Row],[Prelievo (-)]]),J6+Registro[[#This Row],[Versamento (+)]],J6-Registro[[#This Row],[Prelievo (-)]])</f>
        <v>1624</v>
      </c>
    </row>
    <row r="8" spans="2:10" ht="30" customHeight="1" x14ac:dyDescent="0.25">
      <c r="B8" s="4" t="s">
        <v>7</v>
      </c>
      <c r="C8" s="13">
        <f>IFERROR(SUMIF(Registro[Categoria],"=" &amp;Riepilogo[[#This Row],[Categoria]],Registro[Prelievo (-)]),"")</f>
        <v>73</v>
      </c>
      <c r="D8" s="6" t="s">
        <v>12</v>
      </c>
      <c r="E8" s="2">
        <f ca="1">TODAY()+65</f>
        <v>43316</v>
      </c>
      <c r="F8" s="4" t="s">
        <v>20</v>
      </c>
      <c r="G8" s="4" t="s">
        <v>5</v>
      </c>
      <c r="H8" s="3">
        <v>7</v>
      </c>
      <c r="I8" s="3"/>
      <c r="J8" s="13">
        <f>IF(ISBLANK(Registro[[#This Row],[Prelievo (-)]]),J7+Registro[[#This Row],[Versamento (+)]],J7-Registro[[#This Row],[Prelievo (-)]])</f>
        <v>1617</v>
      </c>
    </row>
    <row r="9" spans="2:10" ht="30" customHeight="1" x14ac:dyDescent="0.25">
      <c r="B9" s="4" t="s">
        <v>8</v>
      </c>
      <c r="C9" s="13">
        <f>IFERROR(SUMIFS(Registro[Prelievo (-)],Registro[Categoria],Riepilogo[[#This Row],[Categoria]])+SUMIFS(Registro[Prelievo (-)],Registro[Categoria],""),"")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3" priority="1">
      <formula>J3&lt;0</formula>
    </cfRule>
  </conditionalFormatting>
  <dataValidations count="15">
    <dataValidation type="list" errorStyle="warning" allowBlank="1" showInputMessage="1" showErrorMessage="1" error="Selezionare una voce nell'elenco. Selezionare ANNULLA, quindi premere ALT+freccia GIÙ per aprire l'elenco a discesa e poi INVIO per effettuare una selezione" sqref="G3:G8" xr:uid="{00000000-0002-0000-0000-000000000000}">
      <formula1>CategoryLookup</formula1>
    </dataValidation>
    <dataValidation allowBlank="1" showInputMessage="1" showErrorMessage="1" prompt="Questa cella contiene il titolo del foglio di lavoro" sqref="B1:C1" xr:uid="{00000000-0002-0000-0000-000001000000}"/>
    <dataValidation allowBlank="1" showInputMessage="1" showErrorMessage="1" prompt="Le voci relative alle categorie si trovano in questa colonna sotto questa intestazione" sqref="B3" xr:uid="{00000000-0002-0000-0000-000002000000}"/>
    <dataValidation allowBlank="1" showInputMessage="1" showErrorMessage="1" prompt="I totali per categoria vengono aggiornati automaticamente in questa colonna sotto questa intestazione in base alle voci immesse nella tabella del registro" sqref="C3" xr:uid="{00000000-0002-0000-0000-000003000000}"/>
    <dataValidation allowBlank="1" showInputMessage="1" showErrorMessage="1" prompt="Immettere il numero dell'assegno in questa colonna sotto questa intestazione" sqref="D2" xr:uid="{00000000-0002-0000-0000-000004000000}"/>
    <dataValidation allowBlank="1" showInputMessage="1" showErrorMessage="1" prompt="Immettere la data in questa colonna sotto questa intestazione" sqref="E2" xr:uid="{00000000-0002-0000-0000-000005000000}"/>
    <dataValidation allowBlank="1" showInputMessage="1" showErrorMessage="1" prompt="Immettere la descrizione in questa colonna sotto questa intestazione" sqref="F2" xr:uid="{00000000-0002-0000-0000-000006000000}"/>
    <dataValidation allowBlank="1" showInputMessage="1" showErrorMessage="1" prompt="Il saldo corrente viene aggiornato automaticamente nella cella a destra" sqref="D1:H1" xr:uid="{00000000-0002-0000-0000-000007000000}"/>
    <dataValidation allowBlank="1" showInputMessage="1" showErrorMessage="1" prompt="Il saldo corrente viene aggiornato automaticamente in questa cella. Il registro conto inizia nella cella D2" sqref="I1:J1" xr:uid="{00000000-0002-0000-0000-000008000000}"/>
    <dataValidation allowBlank="1" showInputMessage="1" showErrorMessage="1" prompt="Immettere la categoria in questa colonna sotto questa intestazione. Premere ALT+freccia GIÙ per aprire l'elenco a discesa, quindi INVIO per effettuare una selezione. L'elenco delle categorie si basa sulle categorie indicate nel Riepilogo spese a sinistra" sqref="G2" xr:uid="{00000000-0002-0000-0000-000009000000}"/>
    <dataValidation allowBlank="1" showInputMessage="1" showErrorMessage="1" prompt="Immettere l'importo prelevato in questa colonna sotto questa intestazione" sqref="H2" xr:uid="{00000000-0002-0000-0000-00000A000000}"/>
    <dataValidation allowBlank="1" showInputMessage="1" showErrorMessage="1" prompt="Immettere l'importo depositato in questa colonna sotto questa intestazione" sqref="I2" xr:uid="{00000000-0002-0000-0000-00000B000000}"/>
    <dataValidation allowBlank="1" showInputMessage="1" showErrorMessage="1" prompt="Il saldo viene calcolato automaticamente in questa colonna sotto questa intestazione" sqref="J2" xr:uid="{00000000-0002-0000-0000-00000C000000}"/>
    <dataValidation allowBlank="1" showInputMessage="1" showErrorMessage="1" prompt="Creare un registro conto in questo foglio di lavoro" sqref="A1" xr:uid="{00000000-0002-0000-0000-00000D000000}"/>
    <dataValidation allowBlank="1" showInputMessage="1" showErrorMessage="1" prompt="Modificare o aggiungere nuove categorie qui sotto. Quando si aggiungono voci nel registro a destra per una categoria, i relativi totali vengono aggiornati automaticamente in questo riepilogo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5</vt:i4>
      </vt:variant>
    </vt:vector>
  </HeadingPairs>
  <TitlesOfParts>
    <vt:vector size="6" baseType="lpstr">
      <vt:lpstr>Registro conto</vt:lpstr>
      <vt:lpstr>AreaTitoloRiga1..I1</vt:lpstr>
      <vt:lpstr>RicercaCategoria</vt:lpstr>
      <vt:lpstr>'Registro conto'!Titoli_stampa</vt:lpstr>
      <vt:lpstr>Titolo1</vt:lpstr>
      <vt:lpstr>TitoloColonna1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2018-05-31T14:18:09Z</dcterms:modified>
</cp:coreProperties>
</file>