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02" codeName="{D2B8D322-B21D-917C-0DE1-B2EE103BBF03}"/>
  <workbookPr codeName="ThisWorkbook"/>
  <mc:AlternateContent xmlns:mc="http://schemas.openxmlformats.org/markup-compatibility/2006">
    <mc:Choice Requires="x15">
      <x15ac:absPath xmlns:x15ac="http://schemas.microsoft.com/office/spreadsheetml/2010/11/ac" url="\\Deli\projects\Office_Online\technicians\IMartisek\Bugs\bugfixing\puf\id-ID\target\"/>
    </mc:Choice>
  </mc:AlternateContent>
  <bookViews>
    <workbookView xWindow="0" yWindow="0" windowWidth="28800" windowHeight="12645"/>
  </bookViews>
  <sheets>
    <sheet name="Daftar Inventaris Gudang" sheetId="2" r:id="rId1"/>
    <sheet name="Daftar Pilihan Inventaris" sheetId="11" r:id="rId2"/>
    <sheet name="Pencarian Keranjang" sheetId="9" r:id="rId3"/>
  </sheets>
  <definedNames>
    <definedName name="JudulKolom1">DaftarInventaris[[#Headers],[SKU]]</definedName>
    <definedName name="JudulKolom2">DaftarInventarisPilihan[[#Headers],[URUTAN '#]]</definedName>
    <definedName name="JudulKolom3">PencarianKeranjang[[#Headers],[KERANJANG '#]]</definedName>
    <definedName name="NomorKeranjang">PencarianKeranjang[KERANJANG '#]</definedName>
    <definedName name="PencarianSKU">DaftarInventaris[SKU]</definedName>
  </definedNames>
  <calcPr calcId="171027"/>
</workbook>
</file>

<file path=xl/calcChain.xml><?xml version="1.0" encoding="utf-8"?>
<calcChain xmlns="http://schemas.openxmlformats.org/spreadsheetml/2006/main">
  <c r="K5" i="2" l="1"/>
  <c r="K6" i="2"/>
  <c r="K7" i="2"/>
  <c r="K8" i="2"/>
  <c r="K9" i="2"/>
  <c r="K10" i="2"/>
  <c r="K11" i="2"/>
  <c r="K12" i="2"/>
  <c r="K13" i="2"/>
  <c r="K14" i="2"/>
  <c r="K15" i="2"/>
  <c r="D3" i="2"/>
  <c r="C3" i="2"/>
  <c r="J6" i="2"/>
  <c r="J7" i="2"/>
  <c r="J8" i="2"/>
  <c r="J9" i="2"/>
  <c r="J10" i="2"/>
  <c r="J11" i="2"/>
  <c r="J12" i="2"/>
  <c r="J13" i="2"/>
  <c r="J14" i="2"/>
  <c r="J15" i="2"/>
  <c r="J5" i="2"/>
  <c r="E6" i="2"/>
  <c r="E7" i="2"/>
  <c r="I9" i="11" s="1"/>
  <c r="E8" i="2"/>
  <c r="I6" i="11" s="1"/>
  <c r="E9" i="2"/>
  <c r="E10" i="2"/>
  <c r="E11" i="2"/>
  <c r="I7" i="11" s="1"/>
  <c r="E12" i="2"/>
  <c r="E13" i="2"/>
  <c r="E14" i="2"/>
  <c r="E15" i="2"/>
  <c r="E5" i="2"/>
  <c r="I5" i="11" s="1"/>
  <c r="I8" i="11"/>
  <c r="H5" i="11"/>
  <c r="H6" i="11"/>
  <c r="H7" i="11"/>
  <c r="H8" i="11"/>
  <c r="H9" i="11"/>
  <c r="G5" i="11"/>
  <c r="G6" i="11"/>
  <c r="G7" i="11"/>
  <c r="G8" i="11"/>
  <c r="G9" i="11"/>
  <c r="F5" i="11"/>
  <c r="F6" i="11"/>
  <c r="F7" i="11"/>
  <c r="F8" i="11"/>
  <c r="F9" i="11"/>
  <c r="E5" i="11"/>
  <c r="E6" i="11"/>
  <c r="E7" i="11"/>
  <c r="E8" i="11"/>
  <c r="E9" i="11"/>
  <c r="B3" i="2" l="1"/>
</calcChain>
</file>

<file path=xl/sharedStrings.xml><?xml version="1.0" encoding="utf-8"?>
<sst xmlns="http://schemas.openxmlformats.org/spreadsheetml/2006/main" count="109" uniqueCount="66">
  <si>
    <t>DAFTAR INVENTARIS GUDANG</t>
  </si>
  <si>
    <t>NILAI INVENTARIS TOTAL:</t>
  </si>
  <si>
    <t>SKU</t>
  </si>
  <si>
    <t>SP7875</t>
  </si>
  <si>
    <t>TR87680</t>
  </si>
  <si>
    <t>MK676554</t>
  </si>
  <si>
    <t>YE98767</t>
  </si>
  <si>
    <t>XR23423</t>
  </si>
  <si>
    <t>PW98762</t>
  </si>
  <si>
    <t>BM87684</t>
  </si>
  <si>
    <t>BH67655</t>
  </si>
  <si>
    <t>WT98768</t>
  </si>
  <si>
    <t>TS3456</t>
  </si>
  <si>
    <t>WDG123</t>
  </si>
  <si>
    <t>ITEM INVENTARIS:</t>
  </si>
  <si>
    <t>DESKRIPSI</t>
  </si>
  <si>
    <t>Item 1</t>
  </si>
  <si>
    <t>Item 2</t>
  </si>
  <si>
    <t>Item 3</t>
  </si>
  <si>
    <t>Item 4</t>
  </si>
  <si>
    <t>Item 5</t>
  </si>
  <si>
    <t>Item 6</t>
  </si>
  <si>
    <t>Item 7</t>
  </si>
  <si>
    <t>Item 8</t>
  </si>
  <si>
    <t>Item 9</t>
  </si>
  <si>
    <t>Item 10</t>
  </si>
  <si>
    <t>Item 11</t>
  </si>
  <si>
    <t>JUMLAH KERANJANG:</t>
  </si>
  <si>
    <t>KERANJANG #</t>
  </si>
  <si>
    <t>T345</t>
  </si>
  <si>
    <t>T5789</t>
  </si>
  <si>
    <t>T9876</t>
  </si>
  <si>
    <t>T098</t>
  </si>
  <si>
    <t>T349</t>
  </si>
  <si>
    <t>T9875</t>
  </si>
  <si>
    <t>DAFTAR PILIHAN INVENTARIS</t>
  </si>
  <si>
    <t>LOKASI</t>
  </si>
  <si>
    <t>PENCARIAN KERANJANG</t>
  </si>
  <si>
    <t>SATUAN</t>
  </si>
  <si>
    <t>Setiap</t>
  </si>
  <si>
    <t>Kotak (10 karton)</t>
  </si>
  <si>
    <t>Paket (5 karton)</t>
  </si>
  <si>
    <t>JML</t>
  </si>
  <si>
    <t>SUSUN ULANG JML</t>
  </si>
  <si>
    <t>NILAI INVENTARIS</t>
  </si>
  <si>
    <t>SUSUN ULANG</t>
  </si>
  <si>
    <t>URUTAN #</t>
  </si>
  <si>
    <t>TP001-1</t>
  </si>
  <si>
    <t>DAFTAR INVENTARIS</t>
  </si>
  <si>
    <t>PILIH JML</t>
  </si>
  <si>
    <t>JML TERSEDIA</t>
  </si>
  <si>
    <t>DESKRIPSI ITEM</t>
  </si>
  <si>
    <t>Keranjang besar</t>
  </si>
  <si>
    <t>Keranjang kecil</t>
  </si>
  <si>
    <t>Keranjang medium</t>
  </si>
  <si>
    <t>Baris 2, slot 1</t>
  </si>
  <si>
    <t>Baris 1, slot 1</t>
  </si>
  <si>
    <t>Baris 3, slot 2</t>
  </si>
  <si>
    <t>Baris 3, slot 1</t>
  </si>
  <si>
    <t>Baris 1, slot 2</t>
  </si>
  <si>
    <t>Baris 4, slot 5</t>
  </si>
  <si>
    <t>Baris 2, slot 2</t>
  </si>
  <si>
    <t>LEBAR</t>
  </si>
  <si>
    <t>TINGGI</t>
  </si>
  <si>
    <t>PANJANG</t>
  </si>
  <si>
    <t>HARGA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</si>
</sst>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Rp&quot;#,##0.00_);\(&quot;Rp&quot;#,##0.00\)"/>
    <numFmt numFmtId="165" formatCode="&quot;$&quot;#,##0.00_);\(&quot;$&quot;#,##0.00\)"/>
    <numFmt numFmtId="166" formatCode="&quot;Reorder&quot;;&quot;&quot;;&quot;&quot;"/>
    <numFmt numFmtId="167" formatCode="&quot;&quot;;&quot;&quot;;&quot;Clear Pick List Selected in B2&quot;"/>
    <numFmt numFmtId="168" formatCode="&quot;Pick List was cleared&quot;;&quot;&quot;;&quot;Pick List was not cleared&quot;"/>
    <numFmt numFmtId="169" formatCode="&quot;Susun Ulang&quot;;&quot;&quot;;&quot;&quot;"/>
    <numFmt numFmtId="170" formatCode="&quot;Rp&quot;#,##0.00"/>
  </numFmts>
  <fonts count="12" x14ac:knownFonts="1">
    <font>
      <sz val="11"/>
      <color theme="3" tint="0.14993743705557422"/>
      <name val="Franklin Gothic Medium"/>
      <family val="2"/>
      <scheme val="minor"/>
    </font>
    <font>
      <i/>
      <sz val="10"/>
      <color theme="1"/>
      <name val="Franklin Gothic Medium"/>
      <family val="2"/>
      <scheme val="minor"/>
    </font>
    <font>
      <b/>
      <sz val="26"/>
      <color theme="3" tint="0.14996795556505021"/>
      <name val="Franklin Gothic Medium"/>
      <family val="2"/>
      <scheme val="major"/>
    </font>
    <font>
      <sz val="11"/>
      <color theme="3"/>
      <name val="Franklin Gothic Medium"/>
      <family val="2"/>
      <scheme val="major"/>
    </font>
    <font>
      <b/>
      <sz val="11"/>
      <color theme="1"/>
      <name val="Franklin Gothic Medium"/>
      <family val="2"/>
      <scheme val="minor"/>
    </font>
    <font>
      <sz val="11"/>
      <color theme="3"/>
      <name val="Franklin Gothic Medium"/>
      <family val="2"/>
      <scheme val="minor"/>
    </font>
    <font>
      <sz val="16"/>
      <color theme="4" tint="-0.499984740745262"/>
      <name val="Franklin Gothic Medium"/>
      <family val="2"/>
      <scheme val="major"/>
    </font>
    <font>
      <sz val="11"/>
      <color theme="3" tint="0.14993743705557422"/>
      <name val="Franklin Gothic Medium"/>
      <family val="2"/>
      <scheme val="minor"/>
    </font>
    <font>
      <sz val="11"/>
      <color theme="0"/>
      <name val="Franklin Gothic Medium"/>
      <family val="2"/>
      <scheme val="minor"/>
    </font>
    <font>
      <sz val="11"/>
      <color theme="0"/>
      <name val="Franklin Gothic Medium"/>
      <family val="2"/>
      <scheme val="major"/>
    </font>
    <font>
      <sz val="11"/>
      <color theme="4" tint="-0.499984740745262"/>
      <name val="Franklin Gothic Medium"/>
      <family val="2"/>
      <scheme val="minor"/>
    </font>
    <font>
      <sz val="11"/>
      <color theme="3" tint="0.14990691854609822"/>
      <name val="Franklin Gothic Medium"/>
      <family val="2"/>
      <scheme val="minor"/>
    </font>
  </fonts>
  <fills count="3">
    <fill>
      <patternFill patternType="none"/>
    </fill>
    <fill>
      <patternFill patternType="gray125"/>
    </fill>
    <fill>
      <patternFill patternType="solid">
        <fgColor theme="4" tint="-0.499984740745262"/>
        <bgColor indexed="64"/>
      </patternFill>
    </fill>
  </fills>
  <borders count="4">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thick">
        <color theme="0"/>
      </left>
      <right/>
      <top/>
      <bottom/>
      <diagonal/>
    </border>
  </borders>
  <cellStyleXfs count="15">
    <xf numFmtId="0" fontId="0" fillId="0" borderId="0">
      <alignment vertical="center"/>
    </xf>
    <xf numFmtId="0" fontId="2" fillId="0" borderId="1" applyNumberFormat="0" applyFill="0" applyAlignment="0" applyProtection="0"/>
    <xf numFmtId="0" fontId="9" fillId="2" borderId="0" applyNumberFormat="0" applyProtection="0">
      <alignment horizontal="left" vertical="center" indent="1"/>
    </xf>
    <xf numFmtId="0" fontId="3"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4" fillId="0" borderId="2" applyNumberFormat="0" applyFill="0" applyAlignment="0" applyProtection="0"/>
    <xf numFmtId="166" fontId="11" fillId="0" borderId="0">
      <alignment horizontal="center" vertical="center"/>
    </xf>
    <xf numFmtId="0" fontId="8" fillId="2" borderId="0" applyNumberFormat="0" applyProtection="0">
      <alignment horizontal="right" indent="1"/>
    </xf>
    <xf numFmtId="0" fontId="10" fillId="0" borderId="0" applyNumberFormat="0" applyProtection="0">
      <alignment horizontal="center"/>
    </xf>
    <xf numFmtId="0" fontId="10" fillId="0" borderId="0" applyNumberFormat="0" applyProtection="0">
      <alignment horizontal="center"/>
    </xf>
    <xf numFmtId="0" fontId="6" fillId="0" borderId="0" applyNumberFormat="0" applyFill="0" applyBorder="0" applyProtection="0">
      <alignment horizontal="left" vertical="top"/>
    </xf>
    <xf numFmtId="0" fontId="7" fillId="0" borderId="0">
      <alignment horizontal="left" vertical="center" wrapText="1" indent="1"/>
    </xf>
    <xf numFmtId="1" fontId="7" fillId="0" borderId="0">
      <alignment horizontal="center" vertical="center"/>
    </xf>
    <xf numFmtId="165" fontId="7" fillId="0" borderId="0">
      <alignment horizontal="right" vertical="center"/>
    </xf>
  </cellStyleXfs>
  <cellXfs count="25">
    <xf numFmtId="0" fontId="0" fillId="0" borderId="0" xfId="0">
      <alignment vertical="center"/>
    </xf>
    <xf numFmtId="0" fontId="2" fillId="0" borderId="1" xfId="1" applyAlignment="1">
      <alignment vertical="center"/>
    </xf>
    <xf numFmtId="0" fontId="3" fillId="0" borderId="0" xfId="3"/>
    <xf numFmtId="0" fontId="2" fillId="0" borderId="1" xfId="1"/>
    <xf numFmtId="0" fontId="3" fillId="0" borderId="0" xfId="3" applyAlignment="1"/>
    <xf numFmtId="0" fontId="2" fillId="0" borderId="1" xfId="1" applyAlignment="1"/>
    <xf numFmtId="0" fontId="9" fillId="2" borderId="0" xfId="2">
      <alignment horizontal="left" vertical="center" indent="1"/>
    </xf>
    <xf numFmtId="0" fontId="1" fillId="0" borderId="0" xfId="0" applyFont="1" applyAlignment="1">
      <alignment vertical="center"/>
    </xf>
    <xf numFmtId="0" fontId="10" fillId="0" borderId="0" xfId="9">
      <alignment horizontal="center"/>
    </xf>
    <xf numFmtId="0" fontId="6" fillId="0" borderId="0" xfId="11">
      <alignment horizontal="left" vertical="top"/>
    </xf>
    <xf numFmtId="167" fontId="0" fillId="0" borderId="0" xfId="0" applyNumberFormat="1">
      <alignment vertical="center"/>
    </xf>
    <xf numFmtId="168" fontId="0" fillId="0" borderId="0" xfId="0" applyNumberFormat="1">
      <alignment vertical="center"/>
    </xf>
    <xf numFmtId="0" fontId="9" fillId="2" borderId="3" xfId="2" applyFont="1" applyFill="1" applyBorder="1" applyAlignment="1">
      <alignment horizontal="left" vertical="center" indent="1"/>
    </xf>
    <xf numFmtId="0" fontId="9" fillId="2" borderId="0" xfId="2" applyFont="1" applyFill="1" applyBorder="1" applyAlignment="1">
      <alignment horizontal="left" vertical="center" indent="1"/>
    </xf>
    <xf numFmtId="0" fontId="0" fillId="0" borderId="0" xfId="0" applyAlignment="1">
      <alignment horizontal="left" vertical="center" wrapText="1" indent="1"/>
    </xf>
    <xf numFmtId="1" fontId="0" fillId="0" borderId="0" xfId="0" applyNumberFormat="1" applyAlignment="1">
      <alignment horizontal="center" vertical="center"/>
    </xf>
    <xf numFmtId="0" fontId="0" fillId="0" borderId="0" xfId="0" applyAlignment="1">
      <alignment horizontal="left" vertical="center" indent="1"/>
    </xf>
    <xf numFmtId="0" fontId="0" fillId="0" borderId="0" xfId="0" applyAlignment="1">
      <alignment horizontal="center"/>
    </xf>
    <xf numFmtId="0" fontId="0" fillId="0" borderId="0" xfId="0" applyFill="1" applyBorder="1" applyAlignment="1">
      <alignment horizontal="left" vertical="center" wrapText="1" indent="1"/>
    </xf>
    <xf numFmtId="0" fontId="0" fillId="0" borderId="3" xfId="0" applyFill="1" applyBorder="1" applyAlignment="1">
      <alignment horizontal="left" vertical="center" wrapText="1" indent="1"/>
    </xf>
    <xf numFmtId="0" fontId="0" fillId="0" borderId="3" xfId="0" applyFill="1" applyBorder="1">
      <alignment vertical="center"/>
    </xf>
    <xf numFmtId="169" fontId="0" fillId="0" borderId="3" xfId="0" applyNumberFormat="1" applyFill="1" applyBorder="1" applyAlignment="1">
      <alignment horizontal="center" vertical="center"/>
    </xf>
    <xf numFmtId="164" fontId="0" fillId="0" borderId="3" xfId="0" applyNumberFormat="1" applyFill="1" applyBorder="1">
      <alignment vertical="center"/>
    </xf>
    <xf numFmtId="164" fontId="0" fillId="0" borderId="3" xfId="0" applyNumberFormat="1" applyFill="1" applyBorder="1" applyAlignment="1">
      <alignment horizontal="right" vertical="center"/>
    </xf>
    <xf numFmtId="170" fontId="6" fillId="0" borderId="0" xfId="11" applyNumberFormat="1">
      <alignment horizontal="left" vertical="top"/>
    </xf>
  </cellXfs>
  <cellStyles count="15">
    <cellStyle name="Detail tabel rata kanan" xfId="14"/>
    <cellStyle name="Detail tabel rata kiri" xfId="12"/>
    <cellStyle name="Detail tabel rata tengah" xfId="13"/>
    <cellStyle name="Hipertaut" xfId="9" builtinId="8" customBuiltin="1"/>
    <cellStyle name="Judul" xfId="1" builtinId="15" customBuiltin="1"/>
    <cellStyle name="Judul 1" xfId="2" builtinId="16" customBuiltin="1"/>
    <cellStyle name="Judul 2" xfId="3" builtinId="17" customBuiltin="1"/>
    <cellStyle name="Judul 3" xfId="4" builtinId="18" customBuiltin="1"/>
    <cellStyle name="Judul 4" xfId="5" builtinId="19" customBuiltin="1"/>
    <cellStyle name="Jumlah total" xfId="11"/>
    <cellStyle name="Mengikuti Hipertaut" xfId="10" builtinId="9" customBuiltin="1"/>
    <cellStyle name="Normal" xfId="0" builtinId="0" customBuiltin="1"/>
    <cellStyle name="Sel Tertaut" xfId="8" builtinId="24" customBuiltin="1"/>
    <cellStyle name="Tandai Kolom" xfId="7"/>
    <cellStyle name="Total" xfId="6" builtinId="25" customBuiltin="1"/>
  </cellStyles>
  <dxfs count="32">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b/>
        <i val="0"/>
        <color rgb="FFFF0000"/>
      </font>
    </dxf>
    <dxf>
      <numFmt numFmtId="169" formatCode="&quot;Susun Ulang&quot;;&quot;&quot;;&quot;&quot;"/>
      <fill>
        <patternFill patternType="none">
          <fgColor indexed="64"/>
          <bgColor auto="1"/>
        </patternFill>
      </fill>
      <alignment horizontal="center" vertical="center" textRotation="0" wrapText="0" indent="0" justifyLastLine="0" shrinkToFit="0" readingOrder="0"/>
    </dxf>
    <dxf>
      <numFmt numFmtId="164" formatCode="&quot;Rp&quot;#,##0.00_);\(&quot;Rp&quot;#,##0.00\)"/>
      <fill>
        <patternFill patternType="none">
          <fgColor indexed="64"/>
          <bgColor auto="1"/>
        </patternFill>
      </fill>
      <alignment horizontal="right" vertical="center" textRotation="0" wrapText="0" indent="0" justifyLastLine="0" shrinkToFit="0" readingOrder="0"/>
      <border diagonalUp="0" diagonalDown="0">
        <left style="thick">
          <color theme="0"/>
        </left>
        <right/>
        <top/>
        <bottom/>
      </border>
    </dxf>
    <dxf>
      <numFmt numFmtId="164" formatCode="&quot;Rp&quot;#,##0.00_);\(&quot;Rp&quot;#,##0.00\)"/>
      <fill>
        <patternFill patternType="none">
          <fgColor indexed="64"/>
          <bgColor auto="1"/>
        </patternFill>
      </fill>
      <border diagonalUp="0" diagonalDown="0">
        <left style="thick">
          <color theme="0"/>
        </left>
        <right style="thick">
          <color theme="0"/>
        </right>
        <top/>
        <bottom/>
      </border>
    </dxf>
    <dxf>
      <fill>
        <patternFill patternType="none">
          <fgColor indexed="64"/>
          <bgColor auto="1"/>
        </patternFill>
      </fill>
      <border diagonalUp="0" diagonalDown="0">
        <left style="thick">
          <color theme="0"/>
        </left>
        <right/>
        <top/>
        <bottom/>
        <vertical/>
        <horizontal/>
      </border>
    </dxf>
    <dxf>
      <fill>
        <patternFill patternType="none">
          <fgColor indexed="64"/>
          <bgColor auto="1"/>
        </patternFill>
      </fill>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dxf>
    <dxf>
      <fill>
        <patternFill patternType="none">
          <fgColor indexed="64"/>
          <bgColor auto="1"/>
        </patternFill>
      </fill>
    </dxf>
    <dxf>
      <font>
        <b val="0"/>
        <i val="0"/>
        <strike val="0"/>
        <condense val="0"/>
        <extend val="0"/>
        <outline val="0"/>
        <shadow val="0"/>
        <u val="none"/>
        <vertAlign val="baseline"/>
        <sz val="11"/>
        <color theme="0"/>
        <name val="Franklin Gothic Medium"/>
        <family val="2"/>
        <scheme val="major"/>
      </font>
      <fill>
        <patternFill patternType="solid">
          <fgColor indexed="64"/>
          <bgColor theme="4" tint="-0.499984740745262"/>
        </patternFill>
      </fill>
      <alignment horizontal="left" vertical="center" textRotation="0" wrapText="0" indent="1" justifyLastLine="0" shrinkToFit="0" readingOrder="0"/>
      <border diagonalUp="0" diagonalDown="0" outline="0">
        <left style="thick">
          <color theme="0"/>
        </left>
        <right style="thick">
          <color theme="0"/>
        </right>
        <top/>
        <bottom/>
      </border>
    </dxf>
    <dxf>
      <font>
        <b/>
        <i val="0"/>
      </font>
    </dxf>
    <dxf>
      <fill>
        <patternFill>
          <bgColor theme="2" tint="-4.9989318521683403E-2"/>
        </patternFill>
      </fill>
    </dxf>
    <dxf>
      <fill>
        <patternFill>
          <bgColor theme="0"/>
        </patternFill>
      </fill>
    </dxf>
    <dxf>
      <font>
        <b val="0"/>
        <i val="0"/>
        <color theme="0"/>
      </font>
      <fill>
        <patternFill patternType="solid">
          <fgColor theme="4" tint="-0.499984740745262"/>
          <bgColor theme="4" tint="-0.499984740745262"/>
        </patternFill>
      </fill>
    </dxf>
    <dxf>
      <border>
        <vertical style="thick">
          <color theme="0"/>
        </vertical>
      </border>
    </dxf>
  </dxfs>
  <tableStyles count="1" defaultTableStyle="TableStyleMedium2" defaultPivotStyle="PivotStyleMedium2">
    <tableStyle name="Inventaris Gudang" pivot="0" count="4">
      <tableStyleElement type="wholeTable" dxfId="31"/>
      <tableStyleElement type="headerRow" dxfId="30"/>
      <tableStyleElement type="lastColumn" dxfId="29"/>
      <tableStyleElement type="secondRowStrip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Pencarian Keranjang'!A1"/><Relationship Id="rId1" Type="http://schemas.openxmlformats.org/officeDocument/2006/relationships/hyperlink" Target="#'Daftar Pilihan Inventaris'!A1"/></Relationships>
</file>

<file path=xl/drawings/_rels/drawing2.xml.rels><?xml version="1.0" encoding="UTF-8" standalone="yes"?>
<Relationships xmlns="http://schemas.openxmlformats.org/package/2006/relationships"><Relationship Id="rId1" Type="http://schemas.openxmlformats.org/officeDocument/2006/relationships/hyperlink" Target="#'Daftar Inventaris Gudang'!A1"/></Relationships>
</file>

<file path=xl/drawings/_rels/drawing3.xml.rels><?xml version="1.0" encoding="UTF-8" standalone="yes"?>
<Relationships xmlns="http://schemas.openxmlformats.org/package/2006/relationships"><Relationship Id="rId1" Type="http://schemas.openxmlformats.org/officeDocument/2006/relationships/hyperlink" Target="#'Daftar Inventaris Gudang'!A1"/></Relationships>
</file>

<file path=xl/drawings/drawing1.xml><?xml version="1.0" encoding="utf-8"?>
<xdr:wsDr xmlns:xdr="http://schemas.openxmlformats.org/drawingml/2006/spreadsheetDrawing" xmlns:a="http://schemas.openxmlformats.org/drawingml/2006/main">
  <xdr:twoCellAnchor editAs="oneCell">
    <xdr:from>
      <xdr:col>4</xdr:col>
      <xdr:colOff>3429</xdr:colOff>
      <xdr:row>1</xdr:row>
      <xdr:rowOff>57149</xdr:rowOff>
    </xdr:from>
    <xdr:to>
      <xdr:col>4</xdr:col>
      <xdr:colOff>2055429</xdr:colOff>
      <xdr:row>1</xdr:row>
      <xdr:rowOff>285749</xdr:rowOff>
    </xdr:to>
    <xdr:sp macro="" textlink="">
      <xdr:nvSpPr>
        <xdr:cNvPr id="11" name="Daftar Inventaris" descr="Bentuk navigasi untuk menampilkan Daftar Pilihan Inventaris">
          <a:hlinkClick xmlns:r="http://schemas.openxmlformats.org/officeDocument/2006/relationships" r:id="rId1" tooltip="Pilih untuk menampilkan lembar kerja Daftar Pilihan Inventaris"/>
          <a:extLst>
            <a:ext uri="{FF2B5EF4-FFF2-40B4-BE49-F238E27FC236}">
              <a16:creationId xmlns:a16="http://schemas.microsoft.com/office/drawing/2014/main" id="{00000000-0008-0000-0000-00000B000000}"/>
            </a:ext>
          </a:extLst>
        </xdr:cNvPr>
        <xdr:cNvSpPr/>
      </xdr:nvSpPr>
      <xdr:spPr>
        <a:xfrm>
          <a:off x="5985129" y="742949"/>
          <a:ext cx="205200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d-ID" sz="1100">
              <a:solidFill>
                <a:schemeClr val="lt1"/>
              </a:solidFill>
              <a:latin typeface="+mn-lt"/>
              <a:ea typeface="+mn-ea"/>
              <a:cs typeface="+mn-cs"/>
            </a:rPr>
            <a:t>DAFTAR PILIHAN INVENTARIS</a:t>
          </a:r>
          <a:endParaRPr lang="id-id" sz="1100">
            <a:solidFill>
              <a:schemeClr val="lt1"/>
            </a:solidFill>
            <a:latin typeface="+mn-lt"/>
            <a:ea typeface="+mn-ea"/>
            <a:cs typeface="+mn-cs"/>
          </a:endParaRPr>
        </a:p>
      </xdr:txBody>
    </xdr:sp>
    <xdr:clientData fPrintsWithSheet="0"/>
  </xdr:twoCellAnchor>
  <xdr:twoCellAnchor editAs="oneCell">
    <xdr:from>
      <xdr:col>5</xdr:col>
      <xdr:colOff>51054</xdr:colOff>
      <xdr:row>1</xdr:row>
      <xdr:rowOff>57149</xdr:rowOff>
    </xdr:from>
    <xdr:to>
      <xdr:col>5</xdr:col>
      <xdr:colOff>1851054</xdr:colOff>
      <xdr:row>1</xdr:row>
      <xdr:rowOff>285749</xdr:rowOff>
    </xdr:to>
    <xdr:sp macro="" textlink="">
      <xdr:nvSpPr>
        <xdr:cNvPr id="12" name="Daftar Inventaris" descr="Bentuk navigasi untuk menampilkan Pencarian Keranjang">
          <a:hlinkClick xmlns:r="http://schemas.openxmlformats.org/officeDocument/2006/relationships" r:id="rId2" tooltip="Pilih untuk menambahkan atau mengubah informasi Pencarian Keranjang"/>
          <a:extLst>
            <a:ext uri="{FF2B5EF4-FFF2-40B4-BE49-F238E27FC236}">
              <a16:creationId xmlns:a16="http://schemas.microsoft.com/office/drawing/2014/main" id="{00000000-0008-0000-0000-00000C000000}"/>
            </a:ext>
          </a:extLst>
        </xdr:cNvPr>
        <xdr:cNvSpPr/>
      </xdr:nvSpPr>
      <xdr:spPr>
        <a:xfrm>
          <a:off x="8118729" y="742949"/>
          <a:ext cx="180000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d-id" sz="1100">
              <a:solidFill>
                <a:schemeClr val="lt1"/>
              </a:solidFill>
              <a:latin typeface="+mn-lt"/>
              <a:ea typeface="+mn-ea"/>
              <a:cs typeface="+mn-cs"/>
            </a:rPr>
            <a:t>PENCARIAN</a:t>
          </a:r>
          <a:r>
            <a:rPr lang="id-id" sz="1100" baseline="0">
              <a:solidFill>
                <a:schemeClr val="lt1"/>
              </a:solidFill>
              <a:latin typeface="+mn-lt"/>
              <a:ea typeface="+mn-ea"/>
              <a:cs typeface="+mn-cs"/>
            </a:rPr>
            <a:t> KERANJANG</a:t>
          </a:r>
          <a:endParaRPr lang="en-US" sz="1100">
            <a:solidFill>
              <a:schemeClr val="lt1"/>
            </a:solidFill>
            <a:latin typeface="+mn-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76199</xdr:colOff>
      <xdr:row>1</xdr:row>
      <xdr:rowOff>66675</xdr:rowOff>
    </xdr:from>
    <xdr:to>
      <xdr:col>2</xdr:col>
      <xdr:colOff>1813559</xdr:colOff>
      <xdr:row>1</xdr:row>
      <xdr:rowOff>295275</xdr:rowOff>
    </xdr:to>
    <xdr:sp macro="" textlink="">
      <xdr:nvSpPr>
        <xdr:cNvPr id="3" name="Daftar Inventaris" descr="Pilih untuk menampilkan Daftar Inventaris">
          <a:hlinkClick xmlns:r="http://schemas.openxmlformats.org/officeDocument/2006/relationships" r:id="rId1" tooltip="Klik untuk menampilkan Daftar Inventaris Gudang"/>
          <a:extLst>
            <a:ext uri="{FF2B5EF4-FFF2-40B4-BE49-F238E27FC236}">
              <a16:creationId xmlns:a16="http://schemas.microsoft.com/office/drawing/2014/main" id="{00000000-0008-0000-0100-000003000000}"/>
            </a:ext>
          </a:extLst>
        </xdr:cNvPr>
        <xdr:cNvSpPr/>
      </xdr:nvSpPr>
      <xdr:spPr>
        <a:xfrm flipH="1">
          <a:off x="2019299" y="752475"/>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d-id" sz="1100">
              <a:solidFill>
                <a:schemeClr val="lt1"/>
              </a:solidFill>
              <a:latin typeface="+mn-lt"/>
              <a:ea typeface="+mn-ea"/>
              <a:cs typeface="+mn-cs"/>
            </a:rPr>
            <a:t>DAFTAR</a:t>
          </a:r>
          <a:r>
            <a:rPr lang="id-id" sz="1000">
              <a:solidFill>
                <a:schemeClr val="lt1"/>
              </a:solidFill>
              <a:latin typeface="+mn-lt"/>
              <a:ea typeface="+mn-ea"/>
              <a:cs typeface="+mn-cs"/>
            </a:rPr>
            <a:t> </a:t>
          </a:r>
          <a:r>
            <a:rPr lang="id-id" sz="1100">
              <a:solidFill>
                <a:schemeClr val="lt1"/>
              </a:solidFill>
              <a:latin typeface="+mn-lt"/>
              <a:ea typeface="+mn-ea"/>
              <a:cs typeface="+mn-cs"/>
            </a:rPr>
            <a:t> INVENTARIS</a:t>
          </a:r>
        </a:p>
      </xdr:txBody>
    </xdr:sp>
    <xdr:clientData fPrintsWithSheet="0"/>
  </xdr:twoCellAnchor>
  <xdr:twoCellAnchor editAs="oneCell">
    <xdr:from>
      <xdr:col>1</xdr:col>
      <xdr:colOff>28574</xdr:colOff>
      <xdr:row>1</xdr:row>
      <xdr:rowOff>76200</xdr:rowOff>
    </xdr:from>
    <xdr:to>
      <xdr:col>1</xdr:col>
      <xdr:colOff>1900574</xdr:colOff>
      <xdr:row>1</xdr:row>
      <xdr:rowOff>304800</xdr:rowOff>
    </xdr:to>
    <xdr:sp macro="[0]!ClearPickList" textlink="">
      <xdr:nvSpPr>
        <xdr:cNvPr id="5" name="Daftar Inventaris" descr="Pilih untuk menghapus daftar pilihan">
          <a:extLst>
            <a:ext uri="{FF2B5EF4-FFF2-40B4-BE49-F238E27FC236}">
              <a16:creationId xmlns:a16="http://schemas.microsoft.com/office/drawing/2014/main" id="{00000000-0008-0000-0100-000005000000}"/>
            </a:ext>
          </a:extLst>
        </xdr:cNvPr>
        <xdr:cNvSpPr/>
      </xdr:nvSpPr>
      <xdr:spPr>
        <a:xfrm flipH="1">
          <a:off x="190499" y="762000"/>
          <a:ext cx="187200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d-ID" sz="1100">
              <a:solidFill>
                <a:schemeClr val="lt1"/>
              </a:solidFill>
              <a:latin typeface="+mn-lt"/>
              <a:ea typeface="+mn-ea"/>
              <a:cs typeface="+mn-cs"/>
            </a:rPr>
            <a:t>HAPUS DAFTAR PILIHAN</a:t>
          </a:r>
          <a:endParaRPr lang="en-US" sz="1100">
            <a:solidFill>
              <a:schemeClr val="lt1"/>
            </a:solidFill>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1765935</xdr:colOff>
      <xdr:row>1</xdr:row>
      <xdr:rowOff>295275</xdr:rowOff>
    </xdr:to>
    <xdr:sp macro="" textlink="">
      <xdr:nvSpPr>
        <xdr:cNvPr id="2" name="Daftar Inventaris" descr="Pilih untuk menampilkan Daftar Inventaris">
          <a:hlinkClick xmlns:r="http://schemas.openxmlformats.org/officeDocument/2006/relationships" r:id="rId1" tooltip="Pilih untuk menampilkan Daftar Inventaris"/>
          <a:extLst>
            <a:ext uri="{FF2B5EF4-FFF2-40B4-BE49-F238E27FC236}">
              <a16:creationId xmlns:a16="http://schemas.microsoft.com/office/drawing/2014/main" id="{00000000-0008-0000-0200-000002000000}"/>
            </a:ext>
          </a:extLst>
        </xdr:cNvPr>
        <xdr:cNvSpPr/>
      </xdr:nvSpPr>
      <xdr:spPr>
        <a:xfrm flipH="1">
          <a:off x="190500" y="752475"/>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d-id" sz="1100">
              <a:solidFill>
                <a:schemeClr val="lt1"/>
              </a:solidFill>
              <a:latin typeface="+mn-lt"/>
              <a:ea typeface="+mn-ea"/>
              <a:cs typeface="+mn-cs"/>
            </a:rPr>
            <a:t>DAFTAR</a:t>
          </a:r>
          <a:r>
            <a:rPr lang="id-id" sz="1000">
              <a:solidFill>
                <a:schemeClr val="lt1"/>
              </a:solidFill>
              <a:latin typeface="+mn-lt"/>
              <a:ea typeface="+mn-ea"/>
              <a:cs typeface="+mn-cs"/>
            </a:rPr>
            <a:t> </a:t>
          </a:r>
          <a:r>
            <a:rPr lang="id-id" sz="1100">
              <a:solidFill>
                <a:schemeClr val="lt1"/>
              </a:solidFill>
              <a:latin typeface="+mn-lt"/>
              <a:ea typeface="+mn-ea"/>
              <a:cs typeface="+mn-cs"/>
            </a:rPr>
            <a:t> INVENTARIS</a:t>
          </a:r>
        </a:p>
      </xdr:txBody>
    </xdr:sp>
    <xdr:clientData fPrintsWithSheet="0"/>
  </xdr:twoCellAnchor>
</xdr:wsDr>
</file>

<file path=xl/tables/table1.xml><?xml version="1.0" encoding="utf-8"?>
<table xmlns="http://schemas.openxmlformats.org/spreadsheetml/2006/main" id="5" name="DaftarInventaris" displayName="DaftarInventaris" ref="B4:K15" totalsRowShown="0" headerRowDxfId="26" dataDxfId="25" headerRowCellStyle="Judul 1">
  <autoFilter ref="B4:K15"/>
  <tableColumns count="10">
    <tableColumn id="1" name="SKU" dataDxfId="24"/>
    <tableColumn id="2" name="DESKRIPSI" dataDxfId="23"/>
    <tableColumn id="3" name="KERANJANG #" dataDxfId="22"/>
    <tableColumn id="4" name="LOKASI" dataDxfId="21">
      <calculatedColumnFormula>IFERROR(VLOOKUP(DaftarInventaris[[#This Row],[KERANJANG '#]],PencarianKeranjang[],3,FALSE),"")</calculatedColumnFormula>
    </tableColumn>
    <tableColumn id="5" name="SATUAN" dataDxfId="20"/>
    <tableColumn id="6" name="JML" dataDxfId="19"/>
    <tableColumn id="7" name="SUSUN ULANG JML" dataDxfId="18"/>
    <tableColumn id="8" name="HARGA" dataDxfId="17"/>
    <tableColumn id="9" name="NILAI INVENTARIS" dataDxfId="16">
      <calculatedColumnFormula>DaftarInventaris[[#This Row],[JML]]*DaftarInventaris[[#This Row],[HARGA]]</calculatedColumnFormula>
    </tableColumn>
    <tableColumn id="10" name="SUSUN ULANG" dataDxfId="15">
      <calculatedColumnFormula>IFERROR(IF(DaftarInventaris[[#This Row],[JML]]&lt;=DaftarInventaris[[#This Row],[SUSUN ULANG JML]],1,0),0)</calculatedColumnFormula>
    </tableColumn>
  </tableColumns>
  <tableStyleInfo name="Inventaris Gudang" showFirstColumn="0" showLastColumn="0" showRowStripes="1" showColumnStripes="0"/>
</table>
</file>

<file path=xl/tables/table2.xml><?xml version="1.0" encoding="utf-8"?>
<table xmlns="http://schemas.openxmlformats.org/spreadsheetml/2006/main" id="1" name="DaftarInventarisPilihan" displayName="DaftarInventarisPilihan" ref="B4:I9" totalsRowShown="0" headerRowCellStyle="Judul 1">
  <autoFilter ref="B4:I9"/>
  <tableColumns count="8">
    <tableColumn id="1" name="URUTAN #" dataDxfId="13"/>
    <tableColumn id="2" name="SKU" dataDxfId="12"/>
    <tableColumn id="3" name="PILIH JML" dataDxfId="11"/>
    <tableColumn id="4" name="JML TERSEDIA" dataDxfId="10">
      <calculatedColumnFormula>IFERROR(VLOOKUP(DaftarInventarisPilihan[SKU],DaftarInventaris[],6,FALSE),"")</calculatedColumnFormula>
    </tableColumn>
    <tableColumn id="5" name="DESKRIPSI ITEM" dataDxfId="9">
      <calculatedColumnFormula>IFERROR(VLOOKUP(DaftarInventarisPilihan[SKU],DaftarInventaris[],2,FALSE),"")</calculatedColumnFormula>
    </tableColumn>
    <tableColumn id="6" name="SATUAN" dataDxfId="8">
      <calculatedColumnFormula>IFERROR(VLOOKUP(DaftarInventarisPilihan[SKU],DaftarInventaris[],5,FALSE),"")</calculatedColumnFormula>
    </tableColumn>
    <tableColumn id="7" name="KERANJANG #" dataDxfId="7">
      <calculatedColumnFormula>IFERROR(VLOOKUP(DaftarInventarisPilihan[SKU],DaftarInventaris[],3,FALSE),"")</calculatedColumnFormula>
    </tableColumn>
    <tableColumn id="8" name="LOKASI" dataDxfId="6">
      <calculatedColumnFormula>IFERROR(VLOOKUP(DaftarInventarisPilihan[SKU],DaftarInventaris[],4,FALSE),"")</calculatedColumnFormula>
    </tableColumn>
  </tableColumns>
  <tableStyleInfo name="Inventaris Gudang" showFirstColumn="0" showLastColumn="0" showRowStripes="1" showColumnStripes="0"/>
</table>
</file>

<file path=xl/tables/table3.xml><?xml version="1.0" encoding="utf-8"?>
<table xmlns="http://schemas.openxmlformats.org/spreadsheetml/2006/main" id="2" name="PencarianKeranjang" displayName="PencarianKeranjang" ref="B4:G11" totalsRowShown="0">
  <autoFilter ref="B4:G11"/>
  <tableColumns count="6">
    <tableColumn id="1" name="KERANJANG #" dataDxfId="5"/>
    <tableColumn id="2" name="DESKRIPSI" dataDxfId="4"/>
    <tableColumn id="3" name="LOKASI" dataDxfId="3"/>
    <tableColumn id="4" name="LEBAR" dataDxfId="2"/>
    <tableColumn id="5" name="TINGGI" dataDxfId="1"/>
    <tableColumn id="6" name="PANJANG" dataDxfId="0"/>
  </tableColumns>
  <tableStyleInfo name="Inventaris Gudang" showFirstColumn="0" showLastColumn="0" showRowStripes="1" showColumnStripes="0"/>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Warehouse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InventoryList">
    <tabColor theme="4"/>
    <pageSetUpPr autoPageBreaks="0" fitToPage="1"/>
  </sheetPr>
  <dimension ref="B1:K15"/>
  <sheetViews>
    <sheetView showGridLines="0" tabSelected="1" zoomScaleNormal="100" workbookViewId="0"/>
  </sheetViews>
  <sheetFormatPr defaultRowHeight="30" customHeight="1" x14ac:dyDescent="0.3"/>
  <cols>
    <col min="1" max="1" width="1.88671875" customWidth="1"/>
    <col min="2" max="2" width="20.77734375" customWidth="1"/>
    <col min="3" max="3" width="27.44140625" customWidth="1"/>
    <col min="4" max="4" width="19.6640625" customWidth="1"/>
    <col min="5" max="5" width="24.33203125" customWidth="1"/>
    <col min="6" max="6" width="21.77734375" customWidth="1"/>
    <col min="7" max="7" width="9.44140625" customWidth="1"/>
    <col min="8" max="8" width="19" customWidth="1"/>
    <col min="9" max="9" width="11.88671875" customWidth="1"/>
    <col min="10" max="10" width="18.6640625" customWidth="1"/>
    <col min="11" max="11" width="15.33203125" customWidth="1"/>
    <col min="12" max="13" width="16.109375" customWidth="1"/>
    <col min="14" max="14" width="11.44140625" customWidth="1"/>
  </cols>
  <sheetData>
    <row r="1" spans="2:11" ht="54" customHeight="1" thickBot="1" x14ac:dyDescent="0.5">
      <c r="B1" s="5" t="s">
        <v>0</v>
      </c>
      <c r="C1" s="5"/>
      <c r="D1" s="5"/>
      <c r="E1" s="1"/>
      <c r="F1" s="1"/>
      <c r="G1" s="1"/>
      <c r="H1" s="1"/>
      <c r="I1" s="1"/>
      <c r="J1" s="1"/>
      <c r="K1" s="1"/>
    </row>
    <row r="2" spans="2:11" ht="24.95" customHeight="1" x14ac:dyDescent="0.3">
      <c r="B2" s="2" t="s">
        <v>1</v>
      </c>
      <c r="C2" s="4" t="s">
        <v>14</v>
      </c>
      <c r="D2" s="2" t="s">
        <v>27</v>
      </c>
      <c r="E2" s="8" t="s">
        <v>35</v>
      </c>
      <c r="F2" s="8" t="s">
        <v>37</v>
      </c>
    </row>
    <row r="3" spans="2:11" ht="30" customHeight="1" x14ac:dyDescent="0.3">
      <c r="B3" s="24">
        <f>SUM(DaftarInventaris[NILAI INVENTARIS])</f>
        <v>4649000</v>
      </c>
      <c r="C3" s="9">
        <f>COUNTA(DaftarInventaris[DESKRIPSI])</f>
        <v>11</v>
      </c>
      <c r="D3" s="9">
        <f>SUMPRODUCT((1/COUNTIF(DaftarInventaris[KERANJANG '#],DaftarInventaris[KERANJANG '#]&amp;"")))</f>
        <v>6</v>
      </c>
    </row>
    <row r="4" spans="2:11" ht="17.100000000000001" customHeight="1" x14ac:dyDescent="0.3">
      <c r="B4" s="13" t="s">
        <v>2</v>
      </c>
      <c r="C4" s="12" t="s">
        <v>15</v>
      </c>
      <c r="D4" s="12" t="s">
        <v>28</v>
      </c>
      <c r="E4" s="12" t="s">
        <v>36</v>
      </c>
      <c r="F4" s="12" t="s">
        <v>38</v>
      </c>
      <c r="G4" s="12" t="s">
        <v>42</v>
      </c>
      <c r="H4" s="12" t="s">
        <v>43</v>
      </c>
      <c r="I4" s="12" t="s">
        <v>65</v>
      </c>
      <c r="J4" s="12" t="s">
        <v>44</v>
      </c>
      <c r="K4" s="12" t="s">
        <v>45</v>
      </c>
    </row>
    <row r="5" spans="2:11" ht="30" customHeight="1" x14ac:dyDescent="0.3">
      <c r="B5" s="18" t="s">
        <v>3</v>
      </c>
      <c r="C5" s="19" t="s">
        <v>16</v>
      </c>
      <c r="D5" s="19" t="s">
        <v>29</v>
      </c>
      <c r="E5" s="19" t="str">
        <f>IFERROR(VLOOKUP(DaftarInventaris[[#This Row],[KERANJANG '#]],PencarianKeranjang[],3,FALSE),"")</f>
        <v>Baris 2, slot 1</v>
      </c>
      <c r="F5" s="19" t="s">
        <v>39</v>
      </c>
      <c r="G5" s="20">
        <v>20</v>
      </c>
      <c r="H5" s="20">
        <v>10</v>
      </c>
      <c r="I5" s="22">
        <v>30000</v>
      </c>
      <c r="J5" s="23">
        <f>DaftarInventaris[[#This Row],[JML]]*DaftarInventaris[[#This Row],[HARGA]]</f>
        <v>600000</v>
      </c>
      <c r="K5" s="21">
        <f>IFERROR(IF(DaftarInventaris[[#This Row],[JML]]&lt;=DaftarInventaris[[#This Row],[SUSUN ULANG JML]],1,0),0)</f>
        <v>0</v>
      </c>
    </row>
    <row r="6" spans="2:11" ht="30" customHeight="1" x14ac:dyDescent="0.3">
      <c r="B6" s="18" t="s">
        <v>4</v>
      </c>
      <c r="C6" s="19" t="s">
        <v>17</v>
      </c>
      <c r="D6" s="19" t="s">
        <v>29</v>
      </c>
      <c r="E6" s="19" t="str">
        <f>IFERROR(VLOOKUP(DaftarInventaris[[#This Row],[KERANJANG '#]],PencarianKeranjang[],3,FALSE),"")</f>
        <v>Baris 2, slot 1</v>
      </c>
      <c r="F6" s="19" t="s">
        <v>39</v>
      </c>
      <c r="G6" s="20">
        <v>30</v>
      </c>
      <c r="H6" s="20">
        <v>15</v>
      </c>
      <c r="I6" s="22">
        <v>40000</v>
      </c>
      <c r="J6" s="23">
        <f>DaftarInventaris[[#This Row],[JML]]*DaftarInventaris[[#This Row],[HARGA]]</f>
        <v>1200000</v>
      </c>
      <c r="K6" s="21">
        <f>IFERROR(IF(DaftarInventaris[[#This Row],[JML]]&lt;=DaftarInventaris[[#This Row],[SUSUN ULANG JML]],1,0),0)</f>
        <v>0</v>
      </c>
    </row>
    <row r="7" spans="2:11" ht="30" customHeight="1" x14ac:dyDescent="0.3">
      <c r="B7" s="18" t="s">
        <v>5</v>
      </c>
      <c r="C7" s="19" t="s">
        <v>18</v>
      </c>
      <c r="D7" s="19" t="s">
        <v>30</v>
      </c>
      <c r="E7" s="19" t="str">
        <f>IFERROR(VLOOKUP(DaftarInventaris[[#This Row],[KERANJANG '#]],PencarianKeranjang[],3,FALSE),"")</f>
        <v>Baris 1, slot 1</v>
      </c>
      <c r="F7" s="19" t="s">
        <v>39</v>
      </c>
      <c r="G7" s="20">
        <v>10</v>
      </c>
      <c r="H7" s="20">
        <v>5</v>
      </c>
      <c r="I7" s="22">
        <v>5000</v>
      </c>
      <c r="J7" s="23">
        <f>DaftarInventaris[[#This Row],[JML]]*DaftarInventaris[[#This Row],[HARGA]]</f>
        <v>50000</v>
      </c>
      <c r="K7" s="21">
        <f>IFERROR(IF(DaftarInventaris[[#This Row],[JML]]&lt;=DaftarInventaris[[#This Row],[SUSUN ULANG JML]],1,0),0)</f>
        <v>0</v>
      </c>
    </row>
    <row r="8" spans="2:11" ht="30" customHeight="1" x14ac:dyDescent="0.3">
      <c r="B8" s="18" t="s">
        <v>6</v>
      </c>
      <c r="C8" s="19" t="s">
        <v>19</v>
      </c>
      <c r="D8" s="19" t="s">
        <v>31</v>
      </c>
      <c r="E8" s="19" t="str">
        <f>IFERROR(VLOOKUP(DaftarInventaris[[#This Row],[KERANJANG '#]],PencarianKeranjang[],3,FALSE),"")</f>
        <v>Baris 3, slot 2</v>
      </c>
      <c r="F8" s="19" t="s">
        <v>40</v>
      </c>
      <c r="G8" s="20">
        <v>40</v>
      </c>
      <c r="H8" s="20">
        <v>10</v>
      </c>
      <c r="I8" s="22">
        <v>15000</v>
      </c>
      <c r="J8" s="23">
        <f>DaftarInventaris[[#This Row],[JML]]*DaftarInventaris[[#This Row],[HARGA]]</f>
        <v>600000</v>
      </c>
      <c r="K8" s="21">
        <f>IFERROR(IF(DaftarInventaris[[#This Row],[JML]]&lt;=DaftarInventaris[[#This Row],[SUSUN ULANG JML]],1,0),0)</f>
        <v>0</v>
      </c>
    </row>
    <row r="9" spans="2:11" ht="30" customHeight="1" x14ac:dyDescent="0.3">
      <c r="B9" s="18" t="s">
        <v>7</v>
      </c>
      <c r="C9" s="19" t="s">
        <v>20</v>
      </c>
      <c r="D9" s="19" t="s">
        <v>32</v>
      </c>
      <c r="E9" s="19" t="str">
        <f>IFERROR(VLOOKUP(DaftarInventaris[[#This Row],[KERANJANG '#]],PencarianKeranjang[],3,FALSE),"")</f>
        <v>Baris 3, slot 1</v>
      </c>
      <c r="F9" s="19" t="s">
        <v>39</v>
      </c>
      <c r="G9" s="20">
        <v>12</v>
      </c>
      <c r="H9" s="20">
        <v>10</v>
      </c>
      <c r="I9" s="22">
        <v>26000</v>
      </c>
      <c r="J9" s="23">
        <f>DaftarInventaris[[#This Row],[JML]]*DaftarInventaris[[#This Row],[HARGA]]</f>
        <v>312000</v>
      </c>
      <c r="K9" s="21">
        <f>IFERROR(IF(DaftarInventaris[[#This Row],[JML]]&lt;=DaftarInventaris[[#This Row],[SUSUN ULANG JML]],1,0),0)</f>
        <v>0</v>
      </c>
    </row>
    <row r="10" spans="2:11" ht="30" customHeight="1" x14ac:dyDescent="0.3">
      <c r="B10" s="18" t="s">
        <v>8</v>
      </c>
      <c r="C10" s="19" t="s">
        <v>21</v>
      </c>
      <c r="D10" s="19" t="s">
        <v>29</v>
      </c>
      <c r="E10" s="19" t="str">
        <f>IFERROR(VLOOKUP(DaftarInventaris[[#This Row],[KERANJANG '#]],PencarianKeranjang[],3,FALSE),"")</f>
        <v>Baris 2, slot 1</v>
      </c>
      <c r="F10" s="19" t="s">
        <v>39</v>
      </c>
      <c r="G10" s="20">
        <v>7</v>
      </c>
      <c r="H10" s="20">
        <v>10</v>
      </c>
      <c r="I10" s="22">
        <v>50000</v>
      </c>
      <c r="J10" s="23">
        <f>DaftarInventaris[[#This Row],[JML]]*DaftarInventaris[[#This Row],[HARGA]]</f>
        <v>350000</v>
      </c>
      <c r="K10" s="21">
        <f>IFERROR(IF(DaftarInventaris[[#This Row],[JML]]&lt;=DaftarInventaris[[#This Row],[SUSUN ULANG JML]],1,0),0)</f>
        <v>1</v>
      </c>
    </row>
    <row r="11" spans="2:11" ht="30" customHeight="1" x14ac:dyDescent="0.3">
      <c r="B11" s="18" t="s">
        <v>9</v>
      </c>
      <c r="C11" s="19" t="s">
        <v>22</v>
      </c>
      <c r="D11" s="19" t="s">
        <v>33</v>
      </c>
      <c r="E11" s="19" t="str">
        <f>IFERROR(VLOOKUP(DaftarInventaris[[#This Row],[KERANJANG '#]],PencarianKeranjang[],3,FALSE),"")</f>
        <v>Baris 1, slot 2</v>
      </c>
      <c r="F11" s="19" t="s">
        <v>39</v>
      </c>
      <c r="G11" s="20">
        <v>10</v>
      </c>
      <c r="H11" s="20">
        <v>5</v>
      </c>
      <c r="I11" s="22">
        <v>10000</v>
      </c>
      <c r="J11" s="23">
        <f>DaftarInventaris[[#This Row],[JML]]*DaftarInventaris[[#This Row],[HARGA]]</f>
        <v>100000</v>
      </c>
      <c r="K11" s="21">
        <f>IFERROR(IF(DaftarInventaris[[#This Row],[JML]]&lt;=DaftarInventaris[[#This Row],[SUSUN ULANG JML]],1,0),0)</f>
        <v>0</v>
      </c>
    </row>
    <row r="12" spans="2:11" ht="30" customHeight="1" x14ac:dyDescent="0.3">
      <c r="B12" s="18" t="s">
        <v>10</v>
      </c>
      <c r="C12" s="19" t="s">
        <v>23</v>
      </c>
      <c r="D12" s="19" t="s">
        <v>30</v>
      </c>
      <c r="E12" s="19" t="str">
        <f>IFERROR(VLOOKUP(DaftarInventaris[[#This Row],[KERANJANG '#]],PencarianKeranjang[],3,FALSE),"")</f>
        <v>Baris 1, slot 1</v>
      </c>
      <c r="F12" s="19" t="s">
        <v>39</v>
      </c>
      <c r="G12" s="20">
        <v>19</v>
      </c>
      <c r="H12" s="20">
        <v>10</v>
      </c>
      <c r="I12" s="22">
        <v>3000</v>
      </c>
      <c r="J12" s="23">
        <f>DaftarInventaris[[#This Row],[JML]]*DaftarInventaris[[#This Row],[HARGA]]</f>
        <v>57000</v>
      </c>
      <c r="K12" s="21">
        <f>IFERROR(IF(DaftarInventaris[[#This Row],[JML]]&lt;=DaftarInventaris[[#This Row],[SUSUN ULANG JML]],1,0),0)</f>
        <v>0</v>
      </c>
    </row>
    <row r="13" spans="2:11" ht="30" customHeight="1" x14ac:dyDescent="0.3">
      <c r="B13" s="18" t="s">
        <v>11</v>
      </c>
      <c r="C13" s="19" t="s">
        <v>24</v>
      </c>
      <c r="D13" s="19" t="s">
        <v>34</v>
      </c>
      <c r="E13" s="19" t="str">
        <f>IFERROR(VLOOKUP(DaftarInventaris[[#This Row],[KERANJANG '#]],PencarianKeranjang[],3,FALSE),"")</f>
        <v>Baris 2, slot 2</v>
      </c>
      <c r="F13" s="19" t="s">
        <v>41</v>
      </c>
      <c r="G13" s="20">
        <v>20</v>
      </c>
      <c r="H13" s="20">
        <v>30</v>
      </c>
      <c r="I13" s="22">
        <v>14000</v>
      </c>
      <c r="J13" s="23">
        <f>DaftarInventaris[[#This Row],[JML]]*DaftarInventaris[[#This Row],[HARGA]]</f>
        <v>280000</v>
      </c>
      <c r="K13" s="21">
        <f>IFERROR(IF(DaftarInventaris[[#This Row],[JML]]&lt;=DaftarInventaris[[#This Row],[SUSUN ULANG JML]],1,0),0)</f>
        <v>1</v>
      </c>
    </row>
    <row r="14" spans="2:11" ht="30" customHeight="1" x14ac:dyDescent="0.3">
      <c r="B14" s="18" t="s">
        <v>12</v>
      </c>
      <c r="C14" s="19" t="s">
        <v>25</v>
      </c>
      <c r="D14" s="19" t="s">
        <v>33</v>
      </c>
      <c r="E14" s="19" t="str">
        <f>IFERROR(VLOOKUP(DaftarInventaris[[#This Row],[KERANJANG '#]],PencarianKeranjang[],3,FALSE),"")</f>
        <v>Baris 1, slot 2</v>
      </c>
      <c r="F14" s="19" t="s">
        <v>39</v>
      </c>
      <c r="G14" s="20">
        <v>15</v>
      </c>
      <c r="H14" s="20">
        <v>8</v>
      </c>
      <c r="I14" s="22">
        <v>60000</v>
      </c>
      <c r="J14" s="23">
        <f>DaftarInventaris[[#This Row],[JML]]*DaftarInventaris[[#This Row],[HARGA]]</f>
        <v>900000</v>
      </c>
      <c r="K14" s="21">
        <f>IFERROR(IF(DaftarInventaris[[#This Row],[JML]]&lt;=DaftarInventaris[[#This Row],[SUSUN ULANG JML]],1,0),0)</f>
        <v>0</v>
      </c>
    </row>
    <row r="15" spans="2:11" ht="30" customHeight="1" x14ac:dyDescent="0.3">
      <c r="B15" s="18" t="s">
        <v>13</v>
      </c>
      <c r="C15" s="19" t="s">
        <v>26</v>
      </c>
      <c r="D15" s="19" t="s">
        <v>33</v>
      </c>
      <c r="E15" s="19" t="str">
        <f>IFERROR(VLOOKUP(DaftarInventaris[[#This Row],[KERANJANG '#]],PencarianKeranjang[],3,FALSE),"")</f>
        <v>Baris 1, slot 2</v>
      </c>
      <c r="F15" s="19" t="s">
        <v>39</v>
      </c>
      <c r="G15" s="20">
        <v>25</v>
      </c>
      <c r="H15" s="20">
        <v>15</v>
      </c>
      <c r="I15" s="22">
        <v>8000</v>
      </c>
      <c r="J15" s="23">
        <f>DaftarInventaris[[#This Row],[JML]]*DaftarInventaris[[#This Row],[HARGA]]</f>
        <v>200000</v>
      </c>
      <c r="K15" s="21">
        <f>IFERROR(IF(DaftarInventaris[[#This Row],[JML]]&lt;=DaftarInventaris[[#This Row],[SUSUN ULANG JML]],1,0),0)</f>
        <v>0</v>
      </c>
    </row>
  </sheetData>
  <conditionalFormatting sqref="J5:J15">
    <cfRule type="dataBar" priority="3">
      <dataBar>
        <cfvo type="min"/>
        <cfvo type="max"/>
        <color theme="2" tint="-0.34998626667073579"/>
      </dataBar>
      <extLst>
        <ext xmlns:x14="http://schemas.microsoft.com/office/spreadsheetml/2009/9/main" uri="{B025F937-C7B1-47D3-B67F-A62EFF666E3E}">
          <x14:id>{60C557D8-7AD4-4BF7-AD20-EC9151386AFB}</x14:id>
        </ext>
      </extLst>
    </cfRule>
  </conditionalFormatting>
  <conditionalFormatting sqref="B5:K15">
    <cfRule type="expression" dxfId="27" priority="1">
      <formula>"If(blnBinNo=""True"")"</formula>
    </cfRule>
  </conditionalFormatting>
  <dataValidations count="18">
    <dataValidation allowBlank="1" showInputMessage="1" showErrorMessage="1" prompt="Daftar inventaris gudang untuk melacak inventaris. Item yang siap disusun ulang ditandai secara otomatis di kolom K. Ada dua tautan navigasi dalam sel E2 dan F2 untuk lembar kerja Daftar Pilihan Inventaris dan Pencarian Keranjang" sqref="A1"/>
    <dataValidation allowBlank="1" showInputMessage="1" showErrorMessage="1" prompt="Nilai inventaris total yang dihitung secara otomatis" sqref="B3"/>
    <dataValidation allowBlank="1" showInputMessage="1" showErrorMessage="1" prompt="Jumlah keranjang yang dihitung secara otomatis" sqref="D3"/>
    <dataValidation allowBlank="1" showInputMessage="1" showErrorMessage="1" prompt="Jumlah item inventaris yang dihitung secara otomatis menurut deskripsinya" sqref="C3"/>
    <dataValidation allowBlank="1" showInputMessage="1" showErrorMessage="1" prompt="Masukkan SKU dalam kolom ini" sqref="B4"/>
    <dataValidation allowBlank="1" showInputMessage="1" showErrorMessage="1" prompt="Masukkan deskripsi item dalam kolom ini" sqref="C4"/>
    <dataValidation allowBlank="1" showInputMessage="1" showErrorMessage="1" prompt="Pilih nomor keranjang dari daftar menurun. Tekan ALT+PANAH BAWAH untuk membuka daftar menurun lalu tekan ENTER untuk memilih salah satu item" sqref="D4"/>
    <dataValidation allowBlank="1" showInputMessage="1" showErrorMessage="1" prompt="Lokasi diperbarui secara otomatis dalam kolom ini menggunakan Keranjang # dan informasi dalam lembar kerja Pencarian Keranjang " sqref="E4"/>
    <dataValidation allowBlank="1" showInputMessage="1" showErrorMessage="1" prompt="Masukkan satuan dalam kolom ini" sqref="F4"/>
    <dataValidation allowBlank="1" showInputMessage="1" showErrorMessage="1" prompt="Masukkan kuantitas setiap item dalam kolom ini" sqref="G4"/>
    <dataValidation allowBlank="1" showInputMessage="1" showErrorMessage="1" prompt="Masukkan kuantitas penyusunan ulang dalam kolom ini" sqref="H4"/>
    <dataValidation allowBlank="1" showInputMessage="1" showErrorMessage="1" prompt="Masukkan biaya masing-masing item dalam kolom ini" sqref="I4"/>
    <dataValidation allowBlank="1" showInputMessage="1" showErrorMessage="1" prompt="Nilai inventaris dihitung secara otomatis dalam kolom ini menggunakan nilai JML dan BIAYA dari tabel" sqref="J4"/>
    <dataValidation allowBlank="1" showInputMessage="1" showErrorMessage="1" prompt="Ikon bendera dalam kolom ini menunjukkan item dalam daftar inventaris yang siap untuk disusun ulang" sqref="K4"/>
    <dataValidation type="list" errorStyle="warning" allowBlank="1" showInputMessage="1" showErrorMessage="1" error="Keranjang # ini tidak ada di daftar. Pilih Ya untuk menyimpan entri, Batal untuk menambahkan ke tabel di lembar kerja Pencarian Keranjang, yang akan menambahkan Keranjang # ke menu menurun ini, atau Tidak, lalu ALT + PANAH BAWAH untuk memilih dari daftar" sqref="D15">
      <formula1>NomorKeranjang</formula1>
    </dataValidation>
    <dataValidation allowBlank="1" showInputMessage="1" showErrorMessage="1" prompt="Tautan navigasi ke lembar kerja Daftar Pilihan Inventaris" sqref="E2"/>
    <dataValidation allowBlank="1" showInputMessage="1" showErrorMessage="1" prompt="Tautan navigasi untuk mengubah atau menambahkan item ke lembar kerja Pencarian Keranjang" sqref="F2"/>
    <dataValidation type="list" errorStyle="warning" allowBlank="1" showInputMessage="1" showErrorMessage="1" error="Daftar pilihan inventaris digunakan untuk melacak jumlah tiap SKU yang diperlukan untuk memenuhi pesanan. Untuk menghapus tabel daftar pilihan, ikuti petunjuk di sel B2. Untuk menavigasi lembar kerja Daftar Inventaris Gudang, gunakan tautan navigasi di C2" sqref="D5:D14">
      <formula1>NomorKeranjang</formula1>
    </dataValidation>
  </dataValidations>
  <hyperlinks>
    <hyperlink ref="E2" location="'Daftar Pilihan Inventaris'!A1" tooltip="Pilih untuk menampilkan lembar kerja Daftar Pilihan Inventaris" display="DAFTAR PILIHAN INVENTARIS"/>
    <hyperlink ref="F2" location="'Pencarian Keranjang'!A1" tooltip="Pilih untuk menambahkan atau mengubah informasi Pencarian Keranjang" display="PENCARIAN KERANJANG"/>
  </hyperlink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0C557D8-7AD4-4BF7-AD20-EC9151386AFB}">
            <x14:dataBar minLength="0" maxLength="100" gradient="0">
              <x14:cfvo type="autoMin"/>
              <x14:cfvo type="autoMax"/>
              <x14:negativeFillColor rgb="FFFF0000"/>
              <x14:axisColor rgb="FF000000"/>
            </x14:dataBar>
          </x14:cfRule>
          <xm:sqref>J5:J15</xm:sqref>
        </x14:conditionalFormatting>
        <x14:conditionalFormatting xmlns:xm="http://schemas.microsoft.com/office/excel/2006/main">
          <x14:cfRule type="iconSet" priority="2" id="{E0FCFC2C-C31A-48B9-986F-8A4C7D8051D4}">
            <x14:iconSet custom="1">
              <x14:cfvo type="percent">
                <xm:f>0</xm:f>
              </x14:cfvo>
              <x14:cfvo type="num">
                <xm:f>0</xm:f>
              </x14:cfvo>
              <x14:cfvo type="num">
                <xm:f>1</xm:f>
              </x14:cfvo>
              <x14:cfIcon iconSet="NoIcons" iconId="0"/>
              <x14:cfIcon iconSet="NoIcons" iconId="0"/>
              <x14:cfIcon iconSet="3Flags" iconId="0"/>
            </x14:iconSet>
          </x14:cfRule>
          <xm:sqref>K5:K15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PickList">
    <tabColor theme="4" tint="0.39997558519241921"/>
    <pageSetUpPr autoPageBreaks="0" fitToPage="1"/>
  </sheetPr>
  <dimension ref="B1:I9"/>
  <sheetViews>
    <sheetView showGridLines="0" zoomScaleNormal="100" workbookViewId="0"/>
  </sheetViews>
  <sheetFormatPr defaultRowHeight="30" customHeight="1" x14ac:dyDescent="0.3"/>
  <cols>
    <col min="1" max="1" width="1.88671875" customWidth="1"/>
    <col min="2" max="2" width="22.21875" customWidth="1"/>
    <col min="3" max="3" width="21.77734375" customWidth="1"/>
    <col min="4" max="4" width="15.6640625" customWidth="1"/>
    <col min="5" max="5" width="17.88671875" customWidth="1"/>
    <col min="6" max="6" width="25.44140625" customWidth="1"/>
    <col min="7" max="7" width="19.77734375" customWidth="1"/>
    <col min="8" max="8" width="13.88671875" customWidth="1"/>
    <col min="9" max="9" width="22.6640625" customWidth="1"/>
  </cols>
  <sheetData>
    <row r="1" spans="2:9" ht="54" customHeight="1" thickBot="1" x14ac:dyDescent="0.5">
      <c r="B1" s="5" t="s">
        <v>35</v>
      </c>
      <c r="C1" s="3"/>
      <c r="D1" s="1"/>
      <c r="E1" s="1"/>
      <c r="F1" s="1"/>
      <c r="G1" s="1"/>
      <c r="H1" s="1"/>
      <c r="I1" s="1"/>
    </row>
    <row r="2" spans="2:9" ht="24.95" customHeight="1" x14ac:dyDescent="0.3">
      <c r="B2" s="8"/>
      <c r="C2" s="8" t="s">
        <v>48</v>
      </c>
    </row>
    <row r="3" spans="2:9" ht="30" customHeight="1" x14ac:dyDescent="0.3">
      <c r="B3" s="10"/>
      <c r="C3" s="11"/>
    </row>
    <row r="4" spans="2:9" ht="17.100000000000001" customHeight="1" x14ac:dyDescent="0.3">
      <c r="B4" s="6" t="s">
        <v>46</v>
      </c>
      <c r="C4" s="6" t="s">
        <v>2</v>
      </c>
      <c r="D4" s="6" t="s">
        <v>49</v>
      </c>
      <c r="E4" s="6" t="s">
        <v>50</v>
      </c>
      <c r="F4" s="6" t="s">
        <v>51</v>
      </c>
      <c r="G4" s="6" t="s">
        <v>38</v>
      </c>
      <c r="H4" s="6" t="s">
        <v>28</v>
      </c>
      <c r="I4" s="6" t="s">
        <v>36</v>
      </c>
    </row>
    <row r="5" spans="2:9" ht="30" customHeight="1" x14ac:dyDescent="0.3">
      <c r="B5" s="14" t="s">
        <v>47</v>
      </c>
      <c r="C5" s="14" t="s">
        <v>3</v>
      </c>
      <c r="D5" s="15">
        <v>3</v>
      </c>
      <c r="E5" s="15">
        <f>IFERROR(VLOOKUP(DaftarInventarisPilihan[SKU],DaftarInventaris[],6,FALSE),"")</f>
        <v>20</v>
      </c>
      <c r="F5" s="14" t="str">
        <f>IFERROR(VLOOKUP(DaftarInventarisPilihan[SKU],DaftarInventaris[],2,FALSE),"")</f>
        <v>Item 1</v>
      </c>
      <c r="G5" s="14" t="str">
        <f>IFERROR(VLOOKUP(DaftarInventarisPilihan[SKU],DaftarInventaris[],5,FALSE),"")</f>
        <v>Setiap</v>
      </c>
      <c r="H5" s="14" t="str">
        <f>IFERROR(VLOOKUP(DaftarInventarisPilihan[SKU],DaftarInventaris[],3,FALSE),"")</f>
        <v>T345</v>
      </c>
      <c r="I5" s="14" t="str">
        <f>IFERROR(VLOOKUP(DaftarInventarisPilihan[SKU],DaftarInventaris[],4,FALSE),"")</f>
        <v>Baris 2, slot 1</v>
      </c>
    </row>
    <row r="6" spans="2:9" ht="30" customHeight="1" x14ac:dyDescent="0.3">
      <c r="B6" s="14" t="s">
        <v>47</v>
      </c>
      <c r="C6" s="14" t="s">
        <v>6</v>
      </c>
      <c r="D6" s="15">
        <v>1</v>
      </c>
      <c r="E6" s="15">
        <f>IFERROR(VLOOKUP(DaftarInventarisPilihan[SKU],DaftarInventaris[],6,FALSE),"")</f>
        <v>40</v>
      </c>
      <c r="F6" s="14" t="str">
        <f>IFERROR(VLOOKUP(DaftarInventarisPilihan[SKU],DaftarInventaris[],2,FALSE),"")</f>
        <v>Item 4</v>
      </c>
      <c r="G6" s="14" t="str">
        <f>IFERROR(VLOOKUP(DaftarInventarisPilihan[SKU],DaftarInventaris[],5,FALSE),"")</f>
        <v>Kotak (10 karton)</v>
      </c>
      <c r="H6" s="14" t="str">
        <f>IFERROR(VLOOKUP(DaftarInventarisPilihan[SKU],DaftarInventaris[],3,FALSE),"")</f>
        <v>T9876</v>
      </c>
      <c r="I6" s="14" t="str">
        <f>IFERROR(VLOOKUP(DaftarInventarisPilihan[SKU],DaftarInventaris[],4,FALSE),"")</f>
        <v>Baris 3, slot 2</v>
      </c>
    </row>
    <row r="7" spans="2:9" ht="30" customHeight="1" x14ac:dyDescent="0.3">
      <c r="B7" s="14" t="s">
        <v>47</v>
      </c>
      <c r="C7" s="14" t="s">
        <v>9</v>
      </c>
      <c r="D7" s="15">
        <v>2</v>
      </c>
      <c r="E7" s="15">
        <f>IFERROR(VLOOKUP(DaftarInventarisPilihan[SKU],DaftarInventaris[],6,FALSE),"")</f>
        <v>10</v>
      </c>
      <c r="F7" s="14" t="str">
        <f>IFERROR(VLOOKUP(DaftarInventarisPilihan[SKU],DaftarInventaris[],2,FALSE),"")</f>
        <v>Item 7</v>
      </c>
      <c r="G7" s="14" t="str">
        <f>IFERROR(VLOOKUP(DaftarInventarisPilihan[SKU],DaftarInventaris[],5,FALSE),"")</f>
        <v>Setiap</v>
      </c>
      <c r="H7" s="14" t="str">
        <f>IFERROR(VLOOKUP(DaftarInventarisPilihan[SKU],DaftarInventaris[],3,FALSE),"")</f>
        <v>T349</v>
      </c>
      <c r="I7" s="14" t="str">
        <f>IFERROR(VLOOKUP(DaftarInventarisPilihan[SKU],DaftarInventaris[],4,FALSE),"")</f>
        <v>Baris 1, slot 2</v>
      </c>
    </row>
    <row r="8" spans="2:9" ht="30" customHeight="1" x14ac:dyDescent="0.3">
      <c r="B8" s="14" t="s">
        <v>47</v>
      </c>
      <c r="C8" s="14" t="s">
        <v>12</v>
      </c>
      <c r="D8" s="15">
        <v>6</v>
      </c>
      <c r="E8" s="15">
        <f>IFERROR(VLOOKUP(DaftarInventarisPilihan[SKU],DaftarInventaris[],6,FALSE),"")</f>
        <v>15</v>
      </c>
      <c r="F8" s="14" t="str">
        <f>IFERROR(VLOOKUP(DaftarInventarisPilihan[SKU],DaftarInventaris[],2,FALSE),"")</f>
        <v>Item 10</v>
      </c>
      <c r="G8" s="14" t="str">
        <f>IFERROR(VLOOKUP(DaftarInventarisPilihan[SKU],DaftarInventaris[],5,FALSE),"")</f>
        <v>Setiap</v>
      </c>
      <c r="H8" s="14" t="str">
        <f>IFERROR(VLOOKUP(DaftarInventarisPilihan[SKU],DaftarInventaris[],3,FALSE),"")</f>
        <v>T349</v>
      </c>
      <c r="I8" s="14" t="str">
        <f>IFERROR(VLOOKUP(DaftarInventarisPilihan[SKU],DaftarInventaris[],4,FALSE),"")</f>
        <v>Baris 1, slot 2</v>
      </c>
    </row>
    <row r="9" spans="2:9" ht="30" customHeight="1" x14ac:dyDescent="0.3">
      <c r="B9" s="14" t="s">
        <v>47</v>
      </c>
      <c r="C9" s="14" t="s">
        <v>5</v>
      </c>
      <c r="D9" s="15">
        <v>3</v>
      </c>
      <c r="E9" s="15">
        <f>IFERROR(VLOOKUP(DaftarInventarisPilihan[SKU],DaftarInventaris[],6,FALSE),"")</f>
        <v>10</v>
      </c>
      <c r="F9" s="14" t="str">
        <f>IFERROR(VLOOKUP(DaftarInventarisPilihan[SKU],DaftarInventaris[],2,FALSE),"")</f>
        <v>Item 3</v>
      </c>
      <c r="G9" s="14" t="str">
        <f>IFERROR(VLOOKUP(DaftarInventarisPilihan[SKU],DaftarInventaris[],5,FALSE),"")</f>
        <v>Setiap</v>
      </c>
      <c r="H9" s="14" t="str">
        <f>IFERROR(VLOOKUP(DaftarInventarisPilihan[SKU],DaftarInventaris[],3,FALSE),"")</f>
        <v>T5789</v>
      </c>
      <c r="I9" s="14" t="str">
        <f>IFERROR(VLOOKUP(DaftarInventarisPilihan[SKU],DaftarInventaris[],4,FALSE),"")</f>
        <v>Baris 1, slot 1</v>
      </c>
    </row>
  </sheetData>
  <conditionalFormatting sqref="E5:E9">
    <cfRule type="expression" dxfId="14" priority="1">
      <formula>D5&gt;E5</formula>
    </cfRule>
  </conditionalFormatting>
  <dataValidations count="14">
    <dataValidation type="list" errorStyle="warning" allowBlank="1" showErrorMessage="1" errorTitle="Ups!" error="Entri Anda tidak ada dalam Daftar Inventaris. Anda dapat mengklik Ya untuk menyimpannya, namun informasi inventaris lain tidak akan otomatis diisi. " sqref="C9">
      <formula1>PencarianSKU</formula1>
    </dataValidation>
    <dataValidation allowBlank="1" showInputMessage="1" showErrorMessage="1" prompt="Inventory pick list is used to track the quantity of each SKU needed to fulfill orders. To clear the pick list table, follow the instructions in cell B2. To navigate to the Warehouse Inventory List worksheet, use the navigation link in C2" sqref="A1"/>
    <dataValidation allowBlank="1" showInputMessage="1" showErrorMessage="1" prompt="Masukkan nomor pesanan dalam kolom ini" sqref="B4"/>
    <dataValidation allowBlank="1" showInputMessage="1" showErrorMessage="1" prompt="Pilih SKU dari daftar menurun. Tekan ALT+PANAH BAWAH untuk membuka daftar menurun lalu tekan ENTER untuk memilih salah satu item" sqref="C4"/>
    <dataValidation allowBlank="1" showInputMessage="1" showErrorMessage="1" prompt="Masukkan kuantitas pilihan item dalam kolom ini" sqref="D4"/>
    <dataValidation allowBlank="1" showInputMessage="1" showErrorMessage="1" prompt="Kuantitas yang tersedia untuk setiap item dihitung secara otomatis dalam kolom ini" sqref="E4"/>
    <dataValidation allowBlank="1" showInputMessage="1" showErrorMessage="1" prompt="Deskripsi item otomatis diperbarui dalam kolom ini" sqref="F4"/>
    <dataValidation allowBlank="1" showInputMessage="1" showErrorMessage="1" prompt="Satuan diperbarui secara otomatis dalam kolom ini" sqref="G4"/>
    <dataValidation allowBlank="1" showInputMessage="1" showErrorMessage="1" prompt="Nomor keranjang diperbarui secara otomatis dalam kolom ini" sqref="H4"/>
    <dataValidation allowBlank="1" showInputMessage="1" showErrorMessage="1" prompt="Lokasi diperbarui secara otomatis dalam kolom ini" sqref="I4"/>
    <dataValidation type="custom" allowBlank="1" showInputMessage="1" showErrorMessage="1" error="Kuantitas yang dimasukkan melebihi Kuantitas yang Tersedia. Masukkan JML PILIHAN kurang dari JML TERSEDIA" sqref="D5:D9">
      <formula1>D5&lt;=E5</formula1>
    </dataValidation>
    <dataValidation allowBlank="1" showInputMessage="1" showErrorMessage="1" prompt="Untuk menghapus tabel daftar pilihan dalam lembar kerja ini, aktifkan objek di B2 atau tekan ALT+F8 lalu ketikkan &quot;ClearPickList&quot; tanpa spasi, kemudian pilih RUN" sqref="B2"/>
    <dataValidation allowBlank="1" showInputMessage="1" showErrorMessage="1" prompt="Tautan navigasi ke lembar kerja Daftar Inventaris Gudang" sqref="C2"/>
    <dataValidation type="list" errorStyle="warning" allowBlank="1" showErrorMessage="1" errorTitle="Ups!" error="Entri Anda tidak ada dalam Daftar Inventaris. Anda dapat mengklik Ya untuk menyimpannya, namun informasi inventaris lain tidak akan otomatis diisi. " sqref="C5:C8">
      <formula1>PencarianSKU</formula1>
    </dataValidation>
  </dataValidations>
  <hyperlinks>
    <hyperlink ref="C2" location="'Inventory List'!A1" tooltip="Pilih untuk menampilkan Daftar Inventaris" display="DAFTAR INVENTARIS"/>
  </hyperlink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BinLookup">
    <tabColor theme="4" tint="-0.499984740745262"/>
    <pageSetUpPr autoPageBreaks="0"/>
  </sheetPr>
  <dimension ref="B1:G11"/>
  <sheetViews>
    <sheetView showGridLines="0" zoomScaleNormal="100" workbookViewId="0"/>
  </sheetViews>
  <sheetFormatPr defaultRowHeight="30" customHeight="1" x14ac:dyDescent="0.3"/>
  <cols>
    <col min="1" max="1" width="1.88671875" customWidth="1"/>
    <col min="2" max="2" width="20.77734375" customWidth="1"/>
    <col min="3" max="3" width="19.44140625" customWidth="1"/>
    <col min="4" max="4" width="18.44140625" customWidth="1"/>
    <col min="5" max="7" width="11.88671875" customWidth="1"/>
  </cols>
  <sheetData>
    <row r="1" spans="2:7" ht="54" customHeight="1" thickBot="1" x14ac:dyDescent="0.5">
      <c r="B1" s="3" t="s">
        <v>37</v>
      </c>
      <c r="C1" s="1"/>
      <c r="D1" s="1"/>
      <c r="E1" s="1"/>
      <c r="F1" s="1"/>
      <c r="G1" s="1"/>
    </row>
    <row r="2" spans="2:7" ht="24.95" customHeight="1" x14ac:dyDescent="0.3">
      <c r="B2" s="8" t="s">
        <v>48</v>
      </c>
    </row>
    <row r="3" spans="2:7" ht="30" customHeight="1" x14ac:dyDescent="0.3">
      <c r="B3" s="7"/>
      <c r="C3" s="7"/>
      <c r="D3" s="7"/>
      <c r="E3" s="7"/>
      <c r="F3" s="7"/>
      <c r="G3" s="7"/>
    </row>
    <row r="4" spans="2:7" ht="17.100000000000001" customHeight="1" x14ac:dyDescent="0.3">
      <c r="B4" s="16" t="s">
        <v>28</v>
      </c>
      <c r="C4" s="16" t="s">
        <v>15</v>
      </c>
      <c r="D4" s="16" t="s">
        <v>36</v>
      </c>
      <c r="E4" s="17" t="s">
        <v>62</v>
      </c>
      <c r="F4" s="17" t="s">
        <v>63</v>
      </c>
      <c r="G4" s="17" t="s">
        <v>64</v>
      </c>
    </row>
    <row r="5" spans="2:7" ht="30" customHeight="1" x14ac:dyDescent="0.3">
      <c r="B5" s="14" t="s">
        <v>29</v>
      </c>
      <c r="C5" s="14" t="s">
        <v>52</v>
      </c>
      <c r="D5" s="14" t="s">
        <v>55</v>
      </c>
      <c r="E5" s="15">
        <v>50</v>
      </c>
      <c r="F5" s="15">
        <v>10</v>
      </c>
      <c r="G5" s="15">
        <v>10</v>
      </c>
    </row>
    <row r="6" spans="2:7" ht="30" customHeight="1" x14ac:dyDescent="0.3">
      <c r="B6" s="14" t="s">
        <v>30</v>
      </c>
      <c r="C6" s="14" t="s">
        <v>53</v>
      </c>
      <c r="D6" s="14" t="s">
        <v>56</v>
      </c>
      <c r="E6" s="15">
        <v>25</v>
      </c>
      <c r="F6" s="15">
        <v>5</v>
      </c>
      <c r="G6" s="15">
        <v>5</v>
      </c>
    </row>
    <row r="7" spans="2:7" ht="30" customHeight="1" x14ac:dyDescent="0.3">
      <c r="B7" s="14" t="s">
        <v>31</v>
      </c>
      <c r="C7" s="14" t="s">
        <v>52</v>
      </c>
      <c r="D7" s="14" t="s">
        <v>57</v>
      </c>
      <c r="E7" s="15">
        <v>50</v>
      </c>
      <c r="F7" s="15">
        <v>10</v>
      </c>
      <c r="G7" s="15">
        <v>10</v>
      </c>
    </row>
    <row r="8" spans="2:7" ht="30" customHeight="1" x14ac:dyDescent="0.3">
      <c r="B8" s="14" t="s">
        <v>32</v>
      </c>
      <c r="C8" s="14" t="s">
        <v>54</v>
      </c>
      <c r="D8" s="14" t="s">
        <v>58</v>
      </c>
      <c r="E8" s="15">
        <v>30</v>
      </c>
      <c r="F8" s="15">
        <v>7</v>
      </c>
      <c r="G8" s="15">
        <v>10</v>
      </c>
    </row>
    <row r="9" spans="2:7" ht="30" customHeight="1" x14ac:dyDescent="0.3">
      <c r="B9" s="14" t="s">
        <v>33</v>
      </c>
      <c r="C9" s="14" t="s">
        <v>53</v>
      </c>
      <c r="D9" s="14" t="s">
        <v>59</v>
      </c>
      <c r="E9" s="15">
        <v>25</v>
      </c>
      <c r="F9" s="15">
        <v>5</v>
      </c>
      <c r="G9" s="15">
        <v>5</v>
      </c>
    </row>
    <row r="10" spans="2:7" ht="30" customHeight="1" x14ac:dyDescent="0.3">
      <c r="B10" s="14" t="s">
        <v>30</v>
      </c>
      <c r="C10" s="14" t="s">
        <v>52</v>
      </c>
      <c r="D10" s="14" t="s">
        <v>60</v>
      </c>
      <c r="E10" s="15">
        <v>50</v>
      </c>
      <c r="F10" s="15">
        <v>10</v>
      </c>
      <c r="G10" s="15">
        <v>10</v>
      </c>
    </row>
    <row r="11" spans="2:7" ht="30" customHeight="1" x14ac:dyDescent="0.3">
      <c r="B11" s="14" t="s">
        <v>34</v>
      </c>
      <c r="C11" s="14" t="s">
        <v>52</v>
      </c>
      <c r="D11" s="14" t="s">
        <v>61</v>
      </c>
      <c r="E11" s="15">
        <v>50</v>
      </c>
      <c r="F11" s="15">
        <v>10</v>
      </c>
      <c r="G11" s="15">
        <v>10</v>
      </c>
    </row>
  </sheetData>
  <dataValidations count="8">
    <dataValidation allowBlank="1" showInputMessage="1" showErrorMessage="1" prompt="Lembar kerja ini memiliki tabel yang menyediakan data untuk lembar kerja daftar inventaris gudang dan daftar pilihan inventaris Tautan navigasi ke lembar kerja Daftar Inventaris Gudang berada dalam sel B2" sqref="A1"/>
    <dataValidation allowBlank="1" showInputMessage="1" showErrorMessage="1" prompt="Masukkan nomor keranjang dalam kolom ini" sqref="B4"/>
    <dataValidation allowBlank="1" showInputMessage="1" showErrorMessage="1" prompt="Masukkan deskripsi keranjang dalam kolom ini" sqref="C4"/>
    <dataValidation allowBlank="1" showInputMessage="1" showErrorMessage="1" prompt="Masukkan lokasi keranjang dalam kolom ini" sqref="D4"/>
    <dataValidation allowBlank="1" showInputMessage="1" showErrorMessage="1" prompt="Masukkan lebar keranjang dalam kolom ini" sqref="E4"/>
    <dataValidation allowBlank="1" showInputMessage="1" showErrorMessage="1" prompt="Masukkan tinggi keranjang dalam kolom ini" sqref="F4"/>
    <dataValidation allowBlank="1" showInputMessage="1" showErrorMessage="1" prompt="Masukkan panjang keranjang dalam kolom ini" sqref="G4"/>
    <dataValidation allowBlank="1" showInputMessage="1" showErrorMessage="1" prompt="Tautan navigasi ke lembar kerja Daftar Inventaris Gudang" sqref="B2"/>
  </dataValidations>
  <hyperlinks>
    <hyperlink ref="B2" location="'Inventory List'!A1" tooltip="Pilih untuk menampilkan Daftar Inventaris" display="DAFTAR INVENTARIS"/>
  </hyperlinks>
  <printOptions horizontalCentered="1"/>
  <pageMargins left="0.25" right="0.25" top="0.75" bottom="0.75" header="0.3" footer="0.3"/>
  <pageSetup paperSize="9"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3</vt:i4>
      </vt:variant>
      <vt:variant>
        <vt:lpstr>Rentang Bernama</vt:lpstr>
      </vt:variant>
      <vt:variant>
        <vt:i4>5</vt:i4>
      </vt:variant>
    </vt:vector>
  </HeadingPairs>
  <TitlesOfParts>
    <vt:vector size="8" baseType="lpstr">
      <vt:lpstr>Daftar Inventaris Gudang</vt:lpstr>
      <vt:lpstr>Daftar Pilihan Inventaris</vt:lpstr>
      <vt:lpstr>Pencarian Keranjang</vt:lpstr>
      <vt:lpstr>JudulKolom1</vt:lpstr>
      <vt:lpstr>JudulKolom2</vt:lpstr>
      <vt:lpstr>JudulKolom3</vt:lpstr>
      <vt:lpstr>NomorKeranjang</vt:lpstr>
      <vt:lpstr>PencarianSKU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2016-10-06T00:09:35Z</dcterms:created>
  <dcterms:modified xsi:type="dcterms:W3CDTF">2017-11-23T11:07:30Z</dcterms:modified>
</cp:coreProperties>
</file>