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702"/>
  <workbookPr codeName="ThisWorkbook" hidePivotFieldList="1"/>
  <mc:AlternateContent xmlns:mc="http://schemas.openxmlformats.org/markup-compatibility/2006">
    <mc:Choice Requires="x15">
      <x15ac:absPath xmlns:x15ac="http://schemas.microsoft.com/office/spreadsheetml/2010/11/ac" url="\\Deli\projects\Office_Online\technicians\IMartisek\Bugs\bugfixing\puf\id-ID\target\"/>
    </mc:Choice>
  </mc:AlternateContent>
  <bookViews>
    <workbookView xWindow="0" yWindow="0" windowWidth="20490" windowHeight="7425" tabRatio="784" activeTab="1"/>
  </bookViews>
  <sheets>
    <sheet name="tips" sheetId="16" r:id="rId1"/>
    <sheet name="ringkasan" sheetId="2" r:id="rId2"/>
    <sheet name="jan" sheetId="3" r:id="rId3"/>
    <sheet name="feb" sheetId="4" r:id="rId4"/>
    <sheet name="mar" sheetId="5" r:id="rId5"/>
    <sheet name="apr" sheetId="6" r:id="rId6"/>
    <sheet name="mei" sheetId="7" r:id="rId7"/>
    <sheet name="jun" sheetId="8" r:id="rId8"/>
    <sheet name="jul" sheetId="9" r:id="rId9"/>
    <sheet name="ags" sheetId="10" r:id="rId10"/>
    <sheet name="sep" sheetId="11" r:id="rId11"/>
    <sheet name="okt" sheetId="12" r:id="rId12"/>
    <sheet name="nov" sheetId="13" r:id="rId13"/>
    <sheet name="des" sheetId="14" r:id="rId14"/>
  </sheets>
  <definedNames>
    <definedName name="JudulKolom10">PengeluaranAgs[[#Headers],[Tanggal]]</definedName>
    <definedName name="JudulKolom11">PengeluaranSep[[#Headers],[Tanggal]]</definedName>
    <definedName name="JudulKolom12">PengeluaranOkt[[#Headers],[Tanggal]]</definedName>
    <definedName name="JudulKolom13">PengeluaranNov[[#Headers],[Tanggal]]</definedName>
    <definedName name="JudulKolom14">PengeluaranDes[[#Headers],[Tanggal]]</definedName>
    <definedName name="JudulKolom2">RingkasanPengeluaran[[#Headers],[Pengeluaran]]</definedName>
    <definedName name="JudulKolom3">PengeluaranJan[[#Headers],[Tanggal]]</definedName>
    <definedName name="JudulKolom4">PengeluaranFeb[[#Headers],[Tanggal]]</definedName>
    <definedName name="JudulKolom5">PengeluaranMar[[#Headers],[Tanggal]]</definedName>
    <definedName name="JudulKolom6">PengeluaranApr[[#Headers],[Tanggal]]</definedName>
    <definedName name="JudulKolom7">PengeluaranMei[[#Headers],[Tanggal]]</definedName>
    <definedName name="JudulKolom8">PengeluaranJun[[#Headers],[Tanggal]]</definedName>
    <definedName name="JudulKolom9">PengeluaranJul[[#Headers],[Tanggal]]</definedName>
    <definedName name="KategoriPengeluaran">RingkasanPengeluaran[Pengeluaran]</definedName>
    <definedName name="_xlnm.Print_Titles" localSheetId="9">ags!$2:$2</definedName>
    <definedName name="_xlnm.Print_Titles" localSheetId="5">apr!$2:$2</definedName>
    <definedName name="_xlnm.Print_Titles" localSheetId="13">des!$2:$2</definedName>
    <definedName name="_xlnm.Print_Titles" localSheetId="3">feb!$2:$2</definedName>
    <definedName name="_xlnm.Print_Titles" localSheetId="2">jan!$2:$2</definedName>
    <definedName name="_xlnm.Print_Titles" localSheetId="8">jul!$2:$2</definedName>
    <definedName name="_xlnm.Print_Titles" localSheetId="7">jun!$2:$2</definedName>
    <definedName name="_xlnm.Print_Titles" localSheetId="4">mar!$2:$2</definedName>
    <definedName name="_xlnm.Print_Titles" localSheetId="6">mei!$2:$2</definedName>
    <definedName name="_xlnm.Print_Titles" localSheetId="12">nov!$2:$2</definedName>
    <definedName name="_xlnm.Print_Titles" localSheetId="11">okt!$2:$2</definedName>
    <definedName name="_xlnm.Print_Titles" localSheetId="1">ringkasan!$4:$4</definedName>
    <definedName name="_xlnm.Print_Titles" localSheetId="10">sep!$2:$2</definedName>
  </definedNames>
  <calcPr calcId="171027"/>
</workbook>
</file>

<file path=xl/calcChain.xml><?xml version="1.0" encoding="utf-8"?>
<calcChain xmlns="http://schemas.openxmlformats.org/spreadsheetml/2006/main">
  <c r="A18" i="16" l="1"/>
  <c r="A17" i="16"/>
  <c r="A16" i="16"/>
  <c r="A15" i="16"/>
  <c r="A14" i="16"/>
  <c r="A10" i="16"/>
  <c r="A9" i="16"/>
  <c r="A8" i="16"/>
  <c r="A7" i="16"/>
  <c r="B6" i="2" l="1"/>
  <c r="C6" i="2"/>
  <c r="D6" i="2"/>
  <c r="E6" i="2"/>
  <c r="F6" i="2"/>
  <c r="G6" i="2"/>
  <c r="H6" i="2"/>
  <c r="I6" i="2"/>
  <c r="J6" i="2"/>
  <c r="K6" i="2"/>
  <c r="L6" i="2"/>
  <c r="M6" i="2"/>
  <c r="B7" i="2"/>
  <c r="C7" i="2"/>
  <c r="D7" i="2"/>
  <c r="E7" i="2"/>
  <c r="F7" i="2"/>
  <c r="G7" i="2"/>
  <c r="H7" i="2"/>
  <c r="I7" i="2"/>
  <c r="J7" i="2"/>
  <c r="K7" i="2"/>
  <c r="L7" i="2"/>
  <c r="M7" i="2"/>
  <c r="B8" i="2"/>
  <c r="C8" i="2"/>
  <c r="D8" i="2"/>
  <c r="E8" i="2"/>
  <c r="F8" i="2"/>
  <c r="G8" i="2"/>
  <c r="H8" i="2"/>
  <c r="I8" i="2"/>
  <c r="J8" i="2"/>
  <c r="K8" i="2"/>
  <c r="L8" i="2"/>
  <c r="M8" i="2"/>
  <c r="B9" i="2"/>
  <c r="C9" i="2"/>
  <c r="D9" i="2"/>
  <c r="E9" i="2"/>
  <c r="F9" i="2"/>
  <c r="G9" i="2"/>
  <c r="H9" i="2"/>
  <c r="I9" i="2"/>
  <c r="J9" i="2"/>
  <c r="K9" i="2"/>
  <c r="L9" i="2"/>
  <c r="M9" i="2"/>
  <c r="M5" i="2"/>
  <c r="L5" i="2"/>
  <c r="K5" i="2"/>
  <c r="J5" i="2"/>
  <c r="I5" i="2"/>
  <c r="H5" i="2"/>
  <c r="H10" i="2" s="1"/>
  <c r="G5" i="2"/>
  <c r="F5" i="2"/>
  <c r="E5" i="2"/>
  <c r="D5" i="2"/>
  <c r="C5" i="2"/>
  <c r="B5" i="2"/>
  <c r="C9" i="14"/>
  <c r="C9" i="13"/>
  <c r="C9" i="12"/>
  <c r="C9" i="11"/>
  <c r="C9" i="10"/>
  <c r="C9" i="9"/>
  <c r="C9" i="8"/>
  <c r="C9" i="7"/>
  <c r="C9" i="6"/>
  <c r="C9" i="5"/>
  <c r="C9" i="4"/>
  <c r="C9" i="3"/>
  <c r="F10" i="2" l="1"/>
  <c r="D10" i="2"/>
  <c r="B10" i="2"/>
  <c r="C10" i="2"/>
  <c r="E10" i="2"/>
  <c r="G10" i="2"/>
  <c r="I10" i="2"/>
  <c r="K10" i="2"/>
  <c r="M10" i="2"/>
  <c r="L10" i="2"/>
  <c r="J10" i="2"/>
  <c r="N7" i="2"/>
  <c r="N8" i="2"/>
  <c r="N5" i="2"/>
  <c r="N9" i="2"/>
  <c r="N6" i="2"/>
  <c r="N10" i="2" l="1"/>
  <c r="A4" i="14"/>
  <c r="A3" i="14"/>
  <c r="A4" i="13"/>
  <c r="A3" i="13"/>
  <c r="A4" i="12"/>
  <c r="A3" i="12"/>
  <c r="A4" i="11"/>
  <c r="A3" i="11"/>
  <c r="A4" i="10"/>
  <c r="A3" i="10"/>
  <c r="A4" i="9"/>
  <c r="A3" i="9"/>
  <c r="A4" i="8"/>
  <c r="A3" i="8"/>
  <c r="A4" i="7"/>
  <c r="A3" i="7"/>
  <c r="A4" i="6"/>
  <c r="A3" i="6"/>
  <c r="A4" i="5"/>
  <c r="A3" i="5"/>
  <c r="A4" i="4"/>
  <c r="A3" i="4"/>
  <c r="A4" i="3"/>
  <c r="A3" i="3"/>
</calcChain>
</file>

<file path=xl/sharedStrings.xml><?xml version="1.0" encoding="utf-8"?>
<sst xmlns="http://schemas.openxmlformats.org/spreadsheetml/2006/main" count="260" uniqueCount="52">
  <si>
    <t>TIPS TEMPLAT</t>
  </si>
  <si>
    <t>Apakah ada cara yang mudah untuk berpindah antara detail pengeluaran bulanan dan lembar ringkasan Tren Pengeluaran ?</t>
  </si>
  <si>
    <r>
      <t xml:space="preserve">Untuk menavigasi dengan cepat ke pengeluaran bulan tertentu, klik tautan navigasi terkait di atas bagan, misalnya tautan navigasi </t>
    </r>
    <r>
      <rPr>
        <b/>
        <sz val="11"/>
        <color theme="1"/>
        <rFont val="Calibri"/>
        <family val="2"/>
        <scheme val="minor"/>
      </rPr>
      <t>Jan</t>
    </r>
    <r>
      <rPr>
        <sz val="11"/>
        <color theme="1"/>
        <rFont val="Calibri"/>
        <family val="2"/>
        <scheme val="minor"/>
      </rPr>
      <t xml:space="preserve"> di </t>
    </r>
    <r>
      <rPr>
        <b/>
        <sz val="11"/>
        <color theme="1"/>
        <rFont val="Calibri"/>
        <family val="2"/>
        <scheme val="minor"/>
      </rPr>
      <t>B2</t>
    </r>
    <r>
      <rPr>
        <sz val="11"/>
        <color theme="1"/>
        <rFont val="Calibri"/>
        <family val="2"/>
        <scheme val="minor"/>
      </rPr>
      <t xml:space="preserve">. Lalu, untuk kembali ke lembar kerja Tren Pengeluaran, klik tautan navigasi </t>
    </r>
    <r>
      <rPr>
        <b/>
        <sz val="11"/>
        <color theme="1"/>
        <rFont val="Calibri"/>
        <family val="2"/>
        <scheme val="minor"/>
      </rPr>
      <t>Ringkasan</t>
    </r>
    <r>
      <rPr>
        <sz val="11"/>
        <color theme="1"/>
        <rFont val="Calibri"/>
        <family val="2"/>
        <scheme val="minor"/>
      </rPr>
      <t xml:space="preserve"> di </t>
    </r>
    <r>
      <rPr>
        <b/>
        <sz val="11"/>
        <color theme="1"/>
        <rFont val="Calibri"/>
        <family val="2"/>
        <scheme val="minor"/>
      </rPr>
      <t>D1</t>
    </r>
    <r>
      <rPr>
        <sz val="11"/>
        <color theme="1"/>
        <rFont val="Calibri"/>
        <family val="2"/>
        <scheme val="minor"/>
      </rPr>
      <t xml:space="preserve">. </t>
    </r>
  </si>
  <si>
    <r>
      <t xml:space="preserve">Untuk kembali ke lembar kerja tips ini, dalam lembar kerja ringkasan, pilih </t>
    </r>
    <r>
      <rPr>
        <b/>
        <sz val="11"/>
        <color theme="1"/>
        <rFont val="Calibri"/>
        <family val="2"/>
        <scheme val="minor"/>
      </rPr>
      <t>N2</t>
    </r>
    <r>
      <rPr>
        <sz val="11"/>
        <color theme="1"/>
        <rFont val="Calibri"/>
        <family val="2"/>
        <scheme val="minor"/>
      </rPr>
      <t xml:space="preserve">. Dari semua lembar kerja bulan, pilih </t>
    </r>
    <r>
      <rPr>
        <b/>
        <sz val="11"/>
        <color theme="1"/>
        <rFont val="Calibri"/>
        <family val="2"/>
        <scheme val="minor"/>
      </rPr>
      <t>E1</t>
    </r>
    <r>
      <rPr>
        <sz val="11"/>
        <color theme="1"/>
        <rFont val="Calibri"/>
        <family val="2"/>
        <scheme val="minor"/>
      </rPr>
      <t>.</t>
    </r>
  </si>
  <si>
    <t>Bagaimana cara menambahkan tipe Pengeluaran baru ke Ringkasan Pengeluaran atau pengeluaran bulanan baru?</t>
  </si>
  <si>
    <t>Ringkasan Pengeluaran di bawah bagan dan detail pengeluaran untuk setiap bulan merupakan tabel Excel. Untuk menambahkan baris baru ke tabel Excel apa pun, lakukan salah satu hal berikut:</t>
  </si>
  <si>
    <r>
      <t xml:space="preserve">Masukkan pengeluaran dalam lembar kerja </t>
    </r>
    <r>
      <rPr>
        <b/>
        <sz val="11"/>
        <color theme="1"/>
        <rFont val="Calibri"/>
        <family val="2"/>
        <scheme val="minor"/>
      </rPr>
      <t>ringkasan</t>
    </r>
    <r>
      <rPr>
        <sz val="11"/>
        <color theme="1"/>
        <rFont val="Calibri"/>
        <family val="2"/>
        <scheme val="minor"/>
      </rPr>
      <t xml:space="preserve"> dalam tabel </t>
    </r>
    <r>
      <rPr>
        <b/>
        <sz val="11"/>
        <color theme="1"/>
        <rFont val="Calibri"/>
        <family val="2"/>
        <scheme val="minor"/>
      </rPr>
      <t>RingkasanPengeluaran</t>
    </r>
    <r>
      <rPr>
        <sz val="11"/>
        <color theme="1"/>
        <rFont val="Calibri"/>
        <family val="2"/>
        <scheme val="minor"/>
      </rPr>
      <t xml:space="preserve"> di kolom </t>
    </r>
    <r>
      <rPr>
        <b/>
        <sz val="11"/>
        <color theme="1"/>
        <rFont val="Calibri"/>
        <family val="2"/>
        <scheme val="minor"/>
      </rPr>
      <t>Pengeluaran</t>
    </r>
    <r>
      <rPr>
        <sz val="11"/>
        <color theme="1"/>
        <rFont val="Calibri"/>
        <family val="2"/>
        <scheme val="minor"/>
      </rPr>
      <t>.</t>
    </r>
  </si>
  <si>
    <t>Tambahkan jumlah pengeluaran untuk setiap tipe pengeluaran dalam lembar kerja bulan yang berlaku untuk pengeluaran tersebut.</t>
  </si>
  <si>
    <t xml:space="preserve">contohnya: "Pengeluaran 1" muncul dalam bulan Jan hingga Jun dan Des. </t>
  </si>
  <si>
    <t>TREN PENGELUARAN</t>
  </si>
  <si>
    <t>Pengeluaran</t>
  </si>
  <si>
    <t>Pengeluaran 1</t>
  </si>
  <si>
    <t>Pengeluaran 2</t>
  </si>
  <si>
    <t>Pengeluaran 3</t>
  </si>
  <si>
    <t>Pengeluaran 4</t>
  </si>
  <si>
    <t>Pengeluaran 5</t>
  </si>
  <si>
    <t>Total</t>
  </si>
  <si>
    <t>Jan</t>
  </si>
  <si>
    <t>Feb</t>
  </si>
  <si>
    <t>Mar</t>
  </si>
  <si>
    <t>Apr</t>
  </si>
  <si>
    <t>Mei</t>
  </si>
  <si>
    <t>Jun</t>
  </si>
  <si>
    <t>Jul</t>
  </si>
  <si>
    <t>Ags</t>
  </si>
  <si>
    <t>Sep</t>
  </si>
  <si>
    <t>Okt</t>
  </si>
  <si>
    <t>Nov</t>
  </si>
  <si>
    <t>Des</t>
  </si>
  <si>
    <t>Tips</t>
  </si>
  <si>
    <t>Tren</t>
  </si>
  <si>
    <t>PENGELUARAN JANUARI</t>
  </si>
  <si>
    <t>Tanggal</t>
  </si>
  <si>
    <t>PO#</t>
  </si>
  <si>
    <t>A-12345</t>
  </si>
  <si>
    <t>A-12346</t>
  </si>
  <si>
    <t>Jumlah</t>
  </si>
  <si>
    <t>Ringkasan</t>
  </si>
  <si>
    <t>Kategori</t>
  </si>
  <si>
    <t>Deskripsi</t>
  </si>
  <si>
    <t>Persediaan</t>
  </si>
  <si>
    <t>PENGELUARAN FEBRUARI</t>
  </si>
  <si>
    <t>PENGELUARAN MARET</t>
  </si>
  <si>
    <t>PENGELUARAN APRIL</t>
  </si>
  <si>
    <t>PENGELUARAN MEI</t>
  </si>
  <si>
    <t>PENGELUARAN JUNI</t>
  </si>
  <si>
    <t>PENGELUARAN JULI</t>
  </si>
  <si>
    <t>PENGELUARAN AGUSTUS</t>
  </si>
  <si>
    <t>PENGELUARAN SEPTEMBER</t>
  </si>
  <si>
    <t>PENGELUARAN OKTOBER</t>
  </si>
  <si>
    <t>PENGELUARAN NOVEMBER</t>
  </si>
  <si>
    <t>PENGELUARAN DESEMBER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</si>
</sst>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d/yy;@"/>
    <numFmt numFmtId="165" formatCode="dd/mm/yy;@"/>
  </numFmts>
  <fonts count="10" x14ac:knownFonts="1">
    <font>
      <sz val="11"/>
      <color theme="1"/>
      <name val="Calibri"/>
      <family val="2"/>
      <scheme val="minor"/>
    </font>
    <font>
      <sz val="10"/>
      <color theme="1"/>
      <name val="Calibri"/>
      <family val="2"/>
      <scheme val="minor"/>
    </font>
    <font>
      <b/>
      <sz val="11"/>
      <color theme="1"/>
      <name val="Calibri"/>
      <family val="2"/>
      <scheme val="minor"/>
    </font>
    <font>
      <sz val="22.5"/>
      <color theme="1" tint="0.34998626667073579"/>
      <name val="Century Gothic"/>
      <family val="2"/>
      <scheme val="major"/>
    </font>
    <font>
      <sz val="11"/>
      <color theme="0"/>
      <name val="Century Gothic"/>
      <family val="2"/>
      <scheme val="major"/>
    </font>
    <font>
      <sz val="11"/>
      <color theme="10"/>
      <name val="Calibri"/>
      <family val="2"/>
      <scheme val="minor"/>
    </font>
    <font>
      <sz val="11"/>
      <color theme="11"/>
      <name val="Calibri"/>
      <family val="2"/>
      <scheme val="minor"/>
    </font>
    <font>
      <b/>
      <sz val="11"/>
      <color theme="3"/>
      <name val="Century Gothic"/>
      <family val="2"/>
      <scheme val="major"/>
    </font>
    <font>
      <b/>
      <sz val="11"/>
      <color theme="1"/>
      <name val="Century Gothic"/>
      <family val="2"/>
      <scheme val="major"/>
    </font>
    <font>
      <sz val="11"/>
      <color theme="1"/>
      <name val="Calibri"/>
      <family val="2"/>
      <scheme val="minor"/>
    </font>
  </fonts>
  <fills count="4">
    <fill>
      <patternFill patternType="none"/>
    </fill>
    <fill>
      <patternFill patternType="gray125"/>
    </fill>
    <fill>
      <patternFill patternType="solid">
        <fgColor theme="0" tint="-4.9989318521683403E-2"/>
        <bgColor indexed="64"/>
      </patternFill>
    </fill>
    <fill>
      <patternFill patternType="solid">
        <fgColor theme="1" tint="0.34998626667073579"/>
        <bgColor indexed="64"/>
      </patternFill>
    </fill>
  </fills>
  <borders count="3">
    <border>
      <left/>
      <right/>
      <top/>
      <bottom/>
      <diagonal/>
    </border>
    <border>
      <left/>
      <right style="medium">
        <color theme="0"/>
      </right>
      <top/>
      <bottom/>
      <diagonal/>
    </border>
    <border>
      <left style="medium">
        <color theme="0"/>
      </left>
      <right style="medium">
        <color theme="0"/>
      </right>
      <top/>
      <bottom/>
      <diagonal/>
    </border>
  </borders>
  <cellStyleXfs count="13">
    <xf numFmtId="0" fontId="0" fillId="0" borderId="0"/>
    <xf numFmtId="0" fontId="3" fillId="0" borderId="0" applyNumberFormat="0" applyFill="0" applyBorder="0" applyAlignment="0" applyProtection="0"/>
    <xf numFmtId="0" fontId="4" fillId="3" borderId="2" applyNumberFormat="0" applyProtection="0">
      <alignment horizontal="center" vertical="center"/>
    </xf>
    <xf numFmtId="0" fontId="8" fillId="0" borderId="0" applyNumberFormat="0" applyFill="0" applyProtection="0">
      <alignment horizontal="left" indent="1"/>
    </xf>
    <xf numFmtId="4" fontId="8" fillId="0" borderId="0" applyFill="0" applyProtection="0">
      <alignment horizontal="right" indent="1"/>
    </xf>
    <xf numFmtId="0" fontId="7" fillId="2" borderId="0" applyNumberFormat="0" applyBorder="0" applyProtection="0">
      <alignment vertical="center" wrapText="1"/>
    </xf>
    <xf numFmtId="0" fontId="5" fillId="3" borderId="0" applyNumberFormat="0" applyBorder="0" applyAlignment="0" applyProtection="0"/>
    <xf numFmtId="0" fontId="6" fillId="3" borderId="0" applyNumberFormat="0" applyBorder="0" applyAlignment="0" applyProtection="0"/>
    <xf numFmtId="0" fontId="9" fillId="0" borderId="0">
      <alignment horizontal="left" wrapText="1" indent="1"/>
    </xf>
    <xf numFmtId="4" fontId="9" fillId="0" borderId="0">
      <alignment horizontal="right" indent="1"/>
    </xf>
    <xf numFmtId="164" fontId="9" fillId="0" borderId="0">
      <alignment horizontal="left" indent="1"/>
    </xf>
    <xf numFmtId="0" fontId="1" fillId="0" borderId="0">
      <alignment horizontal="left" vertical="center" wrapText="1" indent="6"/>
    </xf>
    <xf numFmtId="0" fontId="9" fillId="0" borderId="0">
      <alignment horizontal="left" vertical="center" wrapText="1" indent="3"/>
    </xf>
  </cellStyleXfs>
  <cellXfs count="28">
    <xf numFmtId="0" fontId="0" fillId="0" borderId="0" xfId="0"/>
    <xf numFmtId="0" fontId="3" fillId="0" borderId="0" xfId="1"/>
    <xf numFmtId="0" fontId="9" fillId="0" borderId="0" xfId="8">
      <alignment horizontal="left" wrapText="1" indent="1"/>
    </xf>
    <xf numFmtId="0" fontId="8" fillId="0" borderId="0" xfId="3" applyFill="1">
      <alignment horizontal="left" indent="1"/>
    </xf>
    <xf numFmtId="0" fontId="3" fillId="0" borderId="0" xfId="1"/>
    <xf numFmtId="0" fontId="1" fillId="0" borderId="0" xfId="11">
      <alignment horizontal="left" vertical="center" wrapText="1" indent="6"/>
    </xf>
    <xf numFmtId="0" fontId="7" fillId="2" borderId="0" xfId="5">
      <alignment vertical="center" wrapText="1"/>
    </xf>
    <xf numFmtId="0" fontId="0" fillId="0" borderId="0" xfId="12" applyFont="1">
      <alignment horizontal="left" vertical="center" wrapText="1" indent="3"/>
    </xf>
    <xf numFmtId="0" fontId="8" fillId="0" borderId="0" xfId="0" applyFont="1" applyFill="1" applyBorder="1" applyAlignment="1">
      <alignment horizontal="left" indent="1"/>
    </xf>
    <xf numFmtId="4" fontId="8" fillId="0" borderId="0" xfId="0" applyNumberFormat="1" applyFont="1" applyFill="1" applyBorder="1" applyAlignment="1">
      <alignment horizontal="right" indent="1"/>
    </xf>
    <xf numFmtId="0" fontId="9" fillId="0" borderId="0" xfId="12" applyFont="1">
      <alignment horizontal="left" vertical="center" wrapText="1" indent="3"/>
    </xf>
    <xf numFmtId="0" fontId="9" fillId="0" borderId="0" xfId="0" applyFont="1"/>
    <xf numFmtId="0" fontId="9" fillId="0" borderId="0" xfId="11" applyFont="1" applyAlignment="1">
      <alignment horizontal="left" vertical="center" wrapText="1" indent="6"/>
    </xf>
    <xf numFmtId="0" fontId="9" fillId="0" borderId="0" xfId="11" applyFont="1">
      <alignment horizontal="left" vertical="center" wrapText="1" indent="6"/>
    </xf>
    <xf numFmtId="0" fontId="8" fillId="0" borderId="0" xfId="3">
      <alignment horizontal="left" indent="1"/>
    </xf>
    <xf numFmtId="0" fontId="5" fillId="3" borderId="2" xfId="6" applyBorder="1" applyAlignment="1">
      <alignment horizontal="center" vertical="center"/>
    </xf>
    <xf numFmtId="0" fontId="0" fillId="0" borderId="0" xfId="11" applyFont="1">
      <alignment horizontal="left" vertical="center" wrapText="1" indent="6"/>
    </xf>
    <xf numFmtId="0" fontId="0" fillId="0" borderId="0" xfId="0" applyAlignment="1">
      <alignment horizontal="left" indent="1"/>
    </xf>
    <xf numFmtId="4" fontId="9" fillId="0" borderId="0" xfId="9" applyNumberFormat="1">
      <alignment horizontal="right" indent="1"/>
    </xf>
    <xf numFmtId="4" fontId="0" fillId="0" borderId="0" xfId="0" applyNumberFormat="1" applyAlignment="1">
      <alignment horizontal="right" indent="1"/>
    </xf>
    <xf numFmtId="165" fontId="9" fillId="0" borderId="0" xfId="10" applyNumberFormat="1">
      <alignment horizontal="left" indent="1"/>
    </xf>
    <xf numFmtId="0" fontId="0" fillId="0" borderId="0" xfId="8" applyFont="1">
      <alignment horizontal="left" wrapText="1" indent="1"/>
    </xf>
    <xf numFmtId="0" fontId="9" fillId="0" borderId="0" xfId="0" applyNumberFormat="1" applyFont="1" applyFill="1" applyBorder="1" applyAlignment="1">
      <alignment horizontal="left" indent="1"/>
    </xf>
    <xf numFmtId="0" fontId="9" fillId="0" borderId="0" xfId="0" applyFont="1" applyFill="1" applyBorder="1" applyAlignment="1">
      <alignment horizontal="left" indent="1"/>
    </xf>
    <xf numFmtId="4" fontId="9" fillId="0" borderId="0" xfId="0" applyNumberFormat="1" applyFont="1" applyFill="1" applyBorder="1" applyAlignment="1">
      <alignment horizontal="right" indent="1"/>
    </xf>
    <xf numFmtId="0" fontId="9" fillId="0" borderId="0" xfId="0" applyFont="1" applyFill="1" applyBorder="1"/>
    <xf numFmtId="0" fontId="3" fillId="0" borderId="0" xfId="1"/>
    <xf numFmtId="0" fontId="3" fillId="0" borderId="1" xfId="1" applyBorder="1"/>
  </cellXfs>
  <cellStyles count="13">
    <cellStyle name="Detail tabel" xfId="8"/>
    <cellStyle name="Hipertaut" xfId="6" builtinId="8" customBuiltin="1"/>
    <cellStyle name="Judul" xfId="1" builtinId="15" customBuiltin="1"/>
    <cellStyle name="Judul 1" xfId="2" builtinId="16" customBuiltin="1"/>
    <cellStyle name="Judul 2" xfId="3" builtinId="17" customBuiltin="1"/>
    <cellStyle name="Judul 3" xfId="4" builtinId="18" customBuiltin="1"/>
    <cellStyle name="Judul 4" xfId="5" builtinId="19" customBuiltin="1"/>
    <cellStyle name="Mengikuti Hipertaut" xfId="7" builtinId="9" customBuiltin="1"/>
    <cellStyle name="Nomor tabel" xfId="9"/>
    <cellStyle name="Normal" xfId="0" builtinId="0" customBuiltin="1"/>
    <cellStyle name="Tanggal tabel" xfId="10"/>
    <cellStyle name="Teks tips" xfId="12"/>
    <cellStyle name="Teks tips terindentasi" xfId="11"/>
  </cellStyles>
  <dxfs count="110">
    <dxf>
      <font>
        <b val="0"/>
        <i val="0"/>
        <strike val="0"/>
        <condense val="0"/>
        <extend val="0"/>
        <outline val="0"/>
        <shadow val="0"/>
        <u val="none"/>
        <vertAlign val="baseline"/>
        <sz val="11"/>
        <color theme="1"/>
        <name val="Calibri"/>
        <family val="2"/>
        <scheme val="minor"/>
      </font>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numFmt numFmtId="4" formatCode="#,##0.00"/>
      <fill>
        <patternFill patternType="none">
          <fgColor indexed="64"/>
          <bgColor indexed="65"/>
        </patternFill>
      </fill>
      <alignment horizontal="righ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numFmt numFmtId="4" formatCode="#,##0.00"/>
      <fill>
        <patternFill patternType="none">
          <fgColor indexed="64"/>
          <bgColor indexed="65"/>
        </patternFill>
      </fill>
      <alignment horizontal="righ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numFmt numFmtId="4" formatCode="#,##0.00"/>
      <fill>
        <patternFill patternType="none">
          <fgColor indexed="64"/>
          <bgColor indexed="65"/>
        </patternFill>
      </fill>
      <alignment horizontal="righ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numFmt numFmtId="4" formatCode="#,##0.00"/>
      <fill>
        <patternFill patternType="none">
          <fgColor indexed="64"/>
          <bgColor indexed="65"/>
        </patternFill>
      </fill>
      <alignment horizontal="righ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numFmt numFmtId="4" formatCode="#,##0.00"/>
      <fill>
        <patternFill patternType="none">
          <fgColor indexed="64"/>
          <bgColor indexed="65"/>
        </patternFill>
      </fill>
      <alignment horizontal="righ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numFmt numFmtId="4" formatCode="#,##0.00"/>
      <fill>
        <patternFill patternType="none">
          <fgColor indexed="64"/>
          <bgColor indexed="65"/>
        </patternFill>
      </fill>
      <alignment horizontal="righ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numFmt numFmtId="4" formatCode="#,##0.00"/>
      <alignment horizontal="right" vertical="bottom" textRotation="0" wrapText="0" indent="1" justifyLastLine="0" shrinkToFit="0" readingOrder="0"/>
    </dxf>
    <dxf>
      <alignment horizontal="left" vertical="bottom" textRotation="0" wrapText="0" indent="1" justifyLastLine="0" shrinkToFit="0" readingOrder="0"/>
    </dxf>
    <dxf>
      <numFmt numFmtId="4" formatCode="#,##0.00"/>
    </dxf>
    <dxf>
      <numFmt numFmtId="165" formatCode="dd/mm/yy;@"/>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right" vertical="bottom" textRotation="0" wrapText="0" indent="1" justifyLastLine="0" shrinkToFit="0" readingOrder="0"/>
      <border diagonalUp="0" diagonalDown="0" outline="0">
        <left/>
        <right/>
        <top/>
        <bottom/>
      </border>
    </dxf>
    <dxf>
      <numFmt numFmtId="4" formatCode="#,##0.0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numFmt numFmtId="165" formatCode="dd/mm/yy;@"/>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right" vertical="bottom" textRotation="0" wrapText="0" indent="1" justifyLastLine="0" shrinkToFit="0" readingOrder="0"/>
      <border diagonalUp="0" diagonalDown="0" outline="0">
        <left/>
        <right/>
        <top/>
        <bottom/>
      </border>
    </dxf>
    <dxf>
      <numFmt numFmtId="4" formatCode="#,##0.0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numFmt numFmtId="165" formatCode="dd/mm/yy;@"/>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right" vertical="bottom" textRotation="0" wrapText="0" indent="1" justifyLastLine="0" shrinkToFit="0" readingOrder="0"/>
      <border diagonalUp="0" diagonalDown="0" outline="0">
        <left/>
        <right/>
        <top/>
        <bottom/>
      </border>
    </dxf>
    <dxf>
      <numFmt numFmtId="4" formatCode="#,##0.0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numFmt numFmtId="165" formatCode="dd/mm/yy;@"/>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right" vertical="bottom" textRotation="0" wrapText="0" indent="1" justifyLastLine="0" shrinkToFit="0" readingOrder="0"/>
      <border diagonalUp="0" diagonalDown="0" outline="0">
        <left/>
        <right/>
        <top/>
        <bottom/>
      </border>
    </dxf>
    <dxf>
      <numFmt numFmtId="4" formatCode="#,##0.0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numFmt numFmtId="165" formatCode="dd/mm/yy;@"/>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right" vertical="bottom" textRotation="0" wrapText="0" indent="1" justifyLastLine="0" shrinkToFit="0" readingOrder="0"/>
      <border diagonalUp="0" diagonalDown="0" outline="0">
        <left/>
        <right/>
        <top/>
        <bottom/>
      </border>
    </dxf>
    <dxf>
      <numFmt numFmtId="4" formatCode="#,##0.0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numFmt numFmtId="165" formatCode="dd/mm/yy;@"/>
    </dxf>
    <dxf>
      <numFmt numFmtId="4" formatCode="#,##0.00"/>
    </dxf>
    <dxf>
      <numFmt numFmtId="165" formatCode="dd/mm/yy;@"/>
    </dxf>
    <dxf>
      <numFmt numFmtId="4" formatCode="#,##0.00"/>
    </dxf>
    <dxf>
      <numFmt numFmtId="165" formatCode="dd/mm/yy;@"/>
    </dxf>
    <dxf>
      <numFmt numFmtId="4" formatCode="#,##0.00"/>
    </dxf>
    <dxf>
      <numFmt numFmtId="165" formatCode="dd/mm/yy;@"/>
    </dxf>
    <dxf>
      <numFmt numFmtId="4" formatCode="#,##0.00"/>
    </dxf>
    <dxf>
      <numFmt numFmtId="165" formatCode="dd/mm/yy;@"/>
    </dxf>
    <dxf>
      <numFmt numFmtId="4" formatCode="#,##0.00"/>
    </dxf>
    <dxf>
      <numFmt numFmtId="165" formatCode="dd/mm/yy;@"/>
    </dxf>
    <dxf>
      <numFmt numFmtId="4" formatCode="#,##0.00"/>
    </dxf>
    <dxf>
      <numFmt numFmtId="165" formatCode="dd/mm/yy;@"/>
    </dxf>
    <dxf>
      <font>
        <b/>
        <i val="0"/>
        <strike val="0"/>
        <condense val="0"/>
        <extend val="0"/>
        <outline val="0"/>
        <shadow val="0"/>
        <u val="none"/>
        <vertAlign val="baseline"/>
        <sz val="11"/>
        <color theme="1"/>
        <name val="Century Gothic"/>
        <family val="2"/>
        <scheme val="major"/>
      </font>
      <numFmt numFmtId="0" formatCode="General"/>
      <fill>
        <patternFill patternType="none">
          <fgColor indexed="64"/>
          <bgColor indexed="65"/>
        </patternFill>
      </fill>
      <alignment horizontal="right" vertical="bottom" textRotation="0" wrapText="0" indent="1" justifyLastLine="0" shrinkToFit="0" readingOrder="0"/>
      <border diagonalUp="0" diagonalDown="0" outline="0">
        <left/>
        <right/>
        <top/>
        <bottom/>
      </border>
    </dxf>
    <dxf>
      <numFmt numFmtId="4" formatCode="#,##0.00"/>
    </dxf>
    <dxf>
      <font>
        <b/>
        <i val="0"/>
        <strike val="0"/>
        <condense val="0"/>
        <extend val="0"/>
        <outline val="0"/>
        <shadow val="0"/>
        <u val="none"/>
        <vertAlign val="baseline"/>
        <sz val="11"/>
        <color theme="1"/>
        <name val="Century Gothic"/>
        <family val="2"/>
        <scheme val="major"/>
      </font>
      <numFmt numFmtId="0" formatCode="General"/>
      <fill>
        <patternFill patternType="none">
          <fgColor indexed="64"/>
          <bgColor indexed="65"/>
        </patternFill>
      </fill>
      <alignment horizontal="right" vertical="bottom" textRotation="0" wrapText="0" indent="1" justifyLastLine="0" shrinkToFit="0" readingOrder="0"/>
      <border diagonalUp="0" diagonalDown="0" outline="0">
        <left/>
        <right/>
        <top/>
        <bottom/>
      </border>
    </dxf>
    <dxf>
      <numFmt numFmtId="4" formatCode="#,##0.00"/>
    </dxf>
    <dxf>
      <font>
        <b/>
        <i val="0"/>
        <strike val="0"/>
        <condense val="0"/>
        <extend val="0"/>
        <outline val="0"/>
        <shadow val="0"/>
        <u val="none"/>
        <vertAlign val="baseline"/>
        <sz val="11"/>
        <color theme="1"/>
        <name val="Century Gothic"/>
        <family val="2"/>
        <scheme val="major"/>
      </font>
      <numFmt numFmtId="0" formatCode="General"/>
      <fill>
        <patternFill patternType="none">
          <fgColor indexed="64"/>
          <bgColor indexed="65"/>
        </patternFill>
      </fill>
      <alignment horizontal="right" vertical="bottom" textRotation="0" wrapText="0" indent="1" justifyLastLine="0" shrinkToFit="0" readingOrder="0"/>
      <border diagonalUp="0" diagonalDown="0" outline="0">
        <left/>
        <right/>
        <top/>
        <bottom/>
      </border>
    </dxf>
    <dxf>
      <numFmt numFmtId="4" formatCode="#,##0.00"/>
    </dxf>
    <dxf>
      <font>
        <b/>
        <i val="0"/>
        <strike val="0"/>
        <condense val="0"/>
        <extend val="0"/>
        <outline val="0"/>
        <shadow val="0"/>
        <u val="none"/>
        <vertAlign val="baseline"/>
        <sz val="11"/>
        <color theme="1"/>
        <name val="Century Gothic"/>
        <family val="2"/>
        <scheme val="major"/>
      </font>
      <numFmt numFmtId="0" formatCode="General"/>
      <fill>
        <patternFill patternType="none">
          <fgColor indexed="64"/>
          <bgColor indexed="65"/>
        </patternFill>
      </fill>
      <alignment horizontal="right" vertical="bottom" textRotation="0" wrapText="0" indent="1" justifyLastLine="0" shrinkToFit="0" readingOrder="0"/>
      <border diagonalUp="0" diagonalDown="0" outline="0">
        <left/>
        <right/>
        <top/>
        <bottom/>
      </border>
    </dxf>
    <dxf>
      <numFmt numFmtId="4" formatCode="#,##0.00"/>
    </dxf>
    <dxf>
      <font>
        <b/>
        <i val="0"/>
        <strike val="0"/>
        <condense val="0"/>
        <extend val="0"/>
        <outline val="0"/>
        <shadow val="0"/>
        <u val="none"/>
        <vertAlign val="baseline"/>
        <sz val="11"/>
        <color theme="1"/>
        <name val="Century Gothic"/>
        <family val="2"/>
        <scheme val="major"/>
      </font>
      <numFmt numFmtId="0" formatCode="General"/>
      <fill>
        <patternFill patternType="none">
          <fgColor indexed="64"/>
          <bgColor indexed="65"/>
        </patternFill>
      </fill>
      <alignment horizontal="right" vertical="bottom" textRotation="0" wrapText="0" indent="1" justifyLastLine="0" shrinkToFit="0" readingOrder="0"/>
      <border diagonalUp="0" diagonalDown="0" outline="0">
        <left/>
        <right/>
        <top/>
        <bottom/>
      </border>
    </dxf>
    <dxf>
      <numFmt numFmtId="4" formatCode="#,##0.00"/>
    </dxf>
    <dxf>
      <font>
        <b/>
        <i val="0"/>
        <strike val="0"/>
        <condense val="0"/>
        <extend val="0"/>
        <outline val="0"/>
        <shadow val="0"/>
        <u val="none"/>
        <vertAlign val="baseline"/>
        <sz val="11"/>
        <color theme="1"/>
        <name val="Century Gothic"/>
        <family val="2"/>
        <scheme val="major"/>
      </font>
      <numFmt numFmtId="0" formatCode="General"/>
      <fill>
        <patternFill patternType="none">
          <fgColor indexed="64"/>
          <bgColor indexed="65"/>
        </patternFill>
      </fill>
      <alignment horizontal="right" vertical="bottom" textRotation="0" wrapText="0" indent="1" justifyLastLine="0" shrinkToFit="0" readingOrder="0"/>
      <border diagonalUp="0" diagonalDown="0" outline="0">
        <left/>
        <right/>
        <top/>
        <bottom/>
      </border>
    </dxf>
    <dxf>
      <numFmt numFmtId="4" formatCode="#,##0.00"/>
    </dxf>
    <dxf>
      <font>
        <b/>
        <i val="0"/>
        <strike val="0"/>
        <condense val="0"/>
        <extend val="0"/>
        <outline val="0"/>
        <shadow val="0"/>
        <u val="none"/>
        <vertAlign val="baseline"/>
        <sz val="11"/>
        <color theme="1"/>
        <name val="Century Gothic"/>
        <family val="2"/>
        <scheme val="major"/>
      </font>
      <numFmt numFmtId="0" formatCode="General"/>
      <fill>
        <patternFill patternType="none">
          <fgColor indexed="64"/>
          <bgColor indexed="65"/>
        </patternFill>
      </fill>
      <alignment horizontal="right" vertical="bottom" textRotation="0" wrapText="0" indent="1" justifyLastLine="0" shrinkToFit="0" readingOrder="0"/>
      <border diagonalUp="0" diagonalDown="0" outline="0">
        <left/>
        <right/>
        <top/>
        <bottom/>
      </border>
    </dxf>
    <dxf>
      <numFmt numFmtId="4" formatCode="#,##0.00"/>
    </dxf>
    <dxf>
      <font>
        <b/>
        <i val="0"/>
        <strike val="0"/>
        <condense val="0"/>
        <extend val="0"/>
        <outline val="0"/>
        <shadow val="0"/>
        <u val="none"/>
        <vertAlign val="baseline"/>
        <sz val="11"/>
        <color theme="1"/>
        <name val="Century Gothic"/>
        <family val="2"/>
        <scheme val="major"/>
      </font>
      <numFmt numFmtId="0" formatCode="General"/>
      <fill>
        <patternFill patternType="none">
          <fgColor indexed="64"/>
          <bgColor indexed="65"/>
        </patternFill>
      </fill>
      <alignment horizontal="right" vertical="bottom" textRotation="0" wrapText="0" indent="1" justifyLastLine="0" shrinkToFit="0" readingOrder="0"/>
      <border diagonalUp="0" diagonalDown="0" outline="0">
        <left/>
        <right/>
        <top/>
        <bottom/>
      </border>
    </dxf>
    <dxf>
      <numFmt numFmtId="4" formatCode="#,##0.00"/>
    </dxf>
    <dxf>
      <font>
        <b/>
        <i val="0"/>
        <strike val="0"/>
        <condense val="0"/>
        <extend val="0"/>
        <outline val="0"/>
        <shadow val="0"/>
        <u val="none"/>
        <vertAlign val="baseline"/>
        <sz val="11"/>
        <color theme="1"/>
        <name val="Century Gothic"/>
        <family val="2"/>
        <scheme val="major"/>
      </font>
      <numFmt numFmtId="0" formatCode="General"/>
      <fill>
        <patternFill patternType="none">
          <fgColor indexed="64"/>
          <bgColor indexed="65"/>
        </patternFill>
      </fill>
      <alignment horizontal="right" vertical="bottom" textRotation="0" wrapText="0" indent="1" justifyLastLine="0" shrinkToFit="0" readingOrder="0"/>
      <border diagonalUp="0" diagonalDown="0" outline="0">
        <left/>
        <right/>
        <top/>
        <bottom/>
      </border>
    </dxf>
    <dxf>
      <numFmt numFmtId="4" formatCode="#,##0.00"/>
    </dxf>
    <dxf>
      <font>
        <b/>
        <i val="0"/>
        <strike val="0"/>
        <condense val="0"/>
        <extend val="0"/>
        <outline val="0"/>
        <shadow val="0"/>
        <u val="none"/>
        <vertAlign val="baseline"/>
        <sz val="11"/>
        <color theme="1"/>
        <name val="Century Gothic"/>
        <family val="2"/>
        <scheme val="major"/>
      </font>
      <numFmt numFmtId="0" formatCode="General"/>
      <fill>
        <patternFill patternType="none">
          <fgColor indexed="64"/>
          <bgColor indexed="65"/>
        </patternFill>
      </fill>
      <alignment horizontal="right" vertical="bottom" textRotation="0" wrapText="0" indent="1" justifyLastLine="0" shrinkToFit="0" readingOrder="0"/>
      <border diagonalUp="0" diagonalDown="0" outline="0">
        <left/>
        <right/>
        <top/>
        <bottom/>
      </border>
    </dxf>
    <dxf>
      <numFmt numFmtId="4" formatCode="#,##0.00"/>
    </dxf>
    <dxf>
      <font>
        <b/>
        <i val="0"/>
        <strike val="0"/>
        <condense val="0"/>
        <extend val="0"/>
        <outline val="0"/>
        <shadow val="0"/>
        <u val="none"/>
        <vertAlign val="baseline"/>
        <sz val="11"/>
        <color theme="1"/>
        <name val="Century Gothic"/>
        <family val="2"/>
        <scheme val="major"/>
      </font>
      <numFmt numFmtId="0" formatCode="General"/>
      <fill>
        <patternFill patternType="none">
          <fgColor indexed="64"/>
          <bgColor indexed="65"/>
        </patternFill>
      </fill>
      <alignment horizontal="right" vertical="bottom" textRotation="0" wrapText="0" indent="1" justifyLastLine="0" shrinkToFit="0" readingOrder="0"/>
      <border diagonalUp="0" diagonalDown="0" outline="0">
        <left/>
        <right/>
        <top/>
        <bottom/>
      </border>
    </dxf>
    <dxf>
      <numFmt numFmtId="4" formatCode="#,##0.00"/>
    </dxf>
    <dxf>
      <font>
        <b/>
        <i val="0"/>
        <strike val="0"/>
        <condense val="0"/>
        <extend val="0"/>
        <outline val="0"/>
        <shadow val="0"/>
        <u val="none"/>
        <vertAlign val="baseline"/>
        <sz val="11"/>
        <color theme="1"/>
        <name val="Century Gothic"/>
        <family val="2"/>
        <scheme val="major"/>
      </font>
      <numFmt numFmtId="0" formatCode="General"/>
      <fill>
        <patternFill patternType="none">
          <fgColor indexed="64"/>
          <bgColor indexed="65"/>
        </patternFill>
      </fill>
      <alignment horizontal="right" vertical="bottom" textRotation="0" wrapText="0" indent="1" justifyLastLine="0" shrinkToFit="0" readingOrder="0"/>
      <border diagonalUp="0" diagonalDown="0" outline="0">
        <left/>
        <right/>
        <top/>
        <bottom/>
      </border>
    </dxf>
    <dxf>
      <numFmt numFmtId="4" formatCode="#,##0.00"/>
    </dxf>
    <dxf>
      <font>
        <b/>
        <i val="0"/>
        <strike val="0"/>
        <condense val="0"/>
        <extend val="0"/>
        <outline val="0"/>
        <shadow val="0"/>
        <u val="none"/>
        <vertAlign val="baseline"/>
        <sz val="11"/>
        <color theme="1"/>
        <name val="Century Gothic"/>
        <family val="2"/>
        <scheme val="major"/>
      </font>
      <numFmt numFmtId="0" formatCode="General"/>
      <fill>
        <patternFill patternType="none">
          <fgColor indexed="64"/>
          <bgColor indexed="65"/>
        </patternFill>
      </fill>
      <alignment horizontal="right" vertical="bottom" textRotation="0" wrapText="0" indent="1" justifyLastLine="0" shrinkToFit="0" readingOrder="0"/>
      <border diagonalUp="0" diagonalDown="0" outline="0">
        <left/>
        <right/>
        <top/>
        <bottom/>
      </border>
    </dxf>
    <dxf>
      <numFmt numFmtId="4" formatCode="#,##0.00"/>
    </dxf>
    <dxf>
      <font>
        <b/>
        <i val="0"/>
        <strike val="0"/>
        <condense val="0"/>
        <extend val="0"/>
        <outline val="0"/>
        <shadow val="0"/>
        <u val="none"/>
        <vertAlign val="baseline"/>
        <sz val="11"/>
        <color theme="1"/>
        <name val="Century Gothic"/>
        <family val="2"/>
        <scheme val="maj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fill>
        <patternFill>
          <bgColor theme="0" tint="-4.9989318521683403E-2"/>
        </patternFill>
      </fill>
    </dxf>
    <dxf>
      <fill>
        <patternFill patternType="none">
          <bgColor auto="1"/>
        </patternFill>
      </fill>
    </dxf>
    <dxf>
      <fill>
        <patternFill>
          <bgColor theme="0" tint="-4.9989318521683403E-2"/>
        </patternFill>
      </fill>
    </dxf>
    <dxf>
      <font>
        <b/>
        <i val="0"/>
        <color theme="1"/>
      </font>
      <fill>
        <patternFill patternType="none">
          <bgColor auto="1"/>
        </patternFill>
      </fill>
      <border diagonalUp="0" diagonalDown="0">
        <left/>
        <right/>
        <top style="thin">
          <color theme="0" tint="-0.14996795556505021"/>
        </top>
        <bottom style="thin">
          <color theme="1" tint="0.499984740745262"/>
        </bottom>
        <vertical style="thin">
          <color theme="0" tint="-0.14996795556505021"/>
        </vertical>
        <horizontal/>
      </border>
    </dxf>
    <dxf>
      <font>
        <b/>
        <i val="0"/>
        <color theme="1"/>
      </font>
      <fill>
        <patternFill patternType="none">
          <bgColor auto="1"/>
        </patternFill>
      </fill>
      <border diagonalUp="0" diagonalDown="0">
        <left/>
        <right/>
        <top style="thin">
          <color theme="1" tint="0.499984740745262"/>
        </top>
        <bottom style="thin">
          <color theme="0" tint="-0.14996795556505021"/>
        </bottom>
        <vertical/>
        <horizontal/>
      </border>
    </dxf>
    <dxf>
      <font>
        <b val="0"/>
        <i val="0"/>
        <color theme="1"/>
      </font>
      <fill>
        <patternFill patternType="none">
          <bgColor auto="1"/>
        </patternFill>
      </fill>
      <border diagonalUp="0" diagonalDown="0">
        <left/>
        <right/>
        <top/>
        <bottom/>
        <vertical style="thin">
          <color theme="0" tint="-0.14996795556505021"/>
        </vertical>
        <horizontal style="thin">
          <color theme="0" tint="-0.14996795556505021"/>
        </horizontal>
      </border>
    </dxf>
  </dxfs>
  <tableStyles count="1" defaultTableStyle="Summary Table" defaultPivotStyle="PivotStyleLight16">
    <tableStyle name="Summary Table" pivot="0" count="6">
      <tableStyleElement type="wholeTable" dxfId="109"/>
      <tableStyleElement type="headerRow" dxfId="108"/>
      <tableStyleElement type="totalRow" dxfId="107"/>
      <tableStyleElement type="firstColumn" dxfId="106"/>
      <tableStyleElement type="lastColumn" dxfId="105"/>
      <tableStyleElement type="firstColumnStripe" dxfId="104"/>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d-ID"/>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846286529685804E-2"/>
          <c:y val="3.7210342265680076E-2"/>
          <c:w val="0.78649224115488003"/>
          <c:h val="0.93081834948977171"/>
        </c:manualLayout>
      </c:layout>
      <c:barChart>
        <c:barDir val="col"/>
        <c:grouping val="clustered"/>
        <c:varyColors val="0"/>
        <c:ser>
          <c:idx val="0"/>
          <c:order val="0"/>
          <c:tx>
            <c:strRef>
              <c:f>ringkasan!$A$5</c:f>
              <c:strCache>
                <c:ptCount val="1"/>
                <c:pt idx="0">
                  <c:v>Pengeluaran 1</c:v>
                </c:pt>
              </c:strCache>
            </c:strRef>
          </c:tx>
          <c:spPr>
            <a:solidFill>
              <a:schemeClr val="tx1">
                <a:lumMod val="65000"/>
                <a:lumOff val="35000"/>
              </a:schemeClr>
            </a:solidFill>
            <a:ln>
              <a:noFill/>
            </a:ln>
          </c:spPr>
          <c:invertIfNegative val="0"/>
          <c:cat>
            <c:strRef>
              <c:extLst>
                <c:ext xmlns:c15="http://schemas.microsoft.com/office/drawing/2012/chart" uri="{02D57815-91ED-43cb-92C2-25804820EDAC}">
                  <c15:fullRef>
                    <c15:sqref>ringkasan!$B$4:$O$4</c15:sqref>
                  </c15:fullRef>
                </c:ext>
              </c:extLst>
              <c:f>ringkasan!$B$4:$M$4</c:f>
              <c:strCache>
                <c:ptCount val="12"/>
                <c:pt idx="0">
                  <c:v>Jan</c:v>
                </c:pt>
                <c:pt idx="1">
                  <c:v>Feb</c:v>
                </c:pt>
                <c:pt idx="2">
                  <c:v>Mar</c:v>
                </c:pt>
                <c:pt idx="3">
                  <c:v>Apr</c:v>
                </c:pt>
                <c:pt idx="4">
                  <c:v>Mei</c:v>
                </c:pt>
                <c:pt idx="5">
                  <c:v>Jun</c:v>
                </c:pt>
                <c:pt idx="6">
                  <c:v>Jul</c:v>
                </c:pt>
                <c:pt idx="7">
                  <c:v>Ags</c:v>
                </c:pt>
                <c:pt idx="8">
                  <c:v>Sep</c:v>
                </c:pt>
                <c:pt idx="9">
                  <c:v>Okt</c:v>
                </c:pt>
                <c:pt idx="10">
                  <c:v>Nov</c:v>
                </c:pt>
                <c:pt idx="11">
                  <c:v>Des</c:v>
                </c:pt>
              </c:strCache>
            </c:strRef>
          </c:cat>
          <c:val>
            <c:numRef>
              <c:extLst>
                <c:ext xmlns:c15="http://schemas.microsoft.com/office/drawing/2012/chart" uri="{02D57815-91ED-43cb-92C2-25804820EDAC}">
                  <c15:fullRef>
                    <c15:sqref>ringkasan!$B$5:$O$5</c15:sqref>
                  </c15:fullRef>
                </c:ext>
              </c:extLst>
              <c:f>ringkasan!$B$5:$M$5</c:f>
              <c:numCache>
                <c:formatCode>#,##0.00</c:formatCode>
                <c:ptCount val="12"/>
                <c:pt idx="0">
                  <c:v>33000</c:v>
                </c:pt>
                <c:pt idx="1">
                  <c:v>375000</c:v>
                </c:pt>
                <c:pt idx="2">
                  <c:v>33000</c:v>
                </c:pt>
                <c:pt idx="3">
                  <c:v>45000</c:v>
                </c:pt>
                <c:pt idx="4">
                  <c:v>375000</c:v>
                </c:pt>
                <c:pt idx="5">
                  <c:v>201000</c:v>
                </c:pt>
                <c:pt idx="6">
                  <c:v>0</c:v>
                </c:pt>
                <c:pt idx="7">
                  <c:v>0</c:v>
                </c:pt>
                <c:pt idx="8">
                  <c:v>0</c:v>
                </c:pt>
                <c:pt idx="9">
                  <c:v>0</c:v>
                </c:pt>
                <c:pt idx="10">
                  <c:v>0</c:v>
                </c:pt>
                <c:pt idx="11">
                  <c:v>201000</c:v>
                </c:pt>
              </c:numCache>
            </c:numRef>
          </c:val>
          <c:extLst>
            <c:ext xmlns:c16="http://schemas.microsoft.com/office/drawing/2014/chart" uri="{C3380CC4-5D6E-409C-BE32-E72D297353CC}">
              <c16:uniqueId val="{00000000-DFD0-4528-AE8C-51B058EA99EB}"/>
            </c:ext>
          </c:extLst>
        </c:ser>
        <c:ser>
          <c:idx val="1"/>
          <c:order val="1"/>
          <c:tx>
            <c:strRef>
              <c:f>ringkasan!$A$6</c:f>
              <c:strCache>
                <c:ptCount val="1"/>
                <c:pt idx="0">
                  <c:v>Pengeluaran 2</c:v>
                </c:pt>
              </c:strCache>
            </c:strRef>
          </c:tx>
          <c:spPr>
            <a:solidFill>
              <a:schemeClr val="accent1">
                <a:lumMod val="75000"/>
              </a:schemeClr>
            </a:solidFill>
            <a:ln>
              <a:noFill/>
            </a:ln>
          </c:spPr>
          <c:invertIfNegative val="0"/>
          <c:cat>
            <c:strRef>
              <c:extLst>
                <c:ext xmlns:c15="http://schemas.microsoft.com/office/drawing/2012/chart" uri="{02D57815-91ED-43cb-92C2-25804820EDAC}">
                  <c15:fullRef>
                    <c15:sqref>ringkasan!$B$4:$O$4</c15:sqref>
                  </c15:fullRef>
                </c:ext>
              </c:extLst>
              <c:f>ringkasan!$B$4:$M$4</c:f>
              <c:strCache>
                <c:ptCount val="12"/>
                <c:pt idx="0">
                  <c:v>Jan</c:v>
                </c:pt>
                <c:pt idx="1">
                  <c:v>Feb</c:v>
                </c:pt>
                <c:pt idx="2">
                  <c:v>Mar</c:v>
                </c:pt>
                <c:pt idx="3">
                  <c:v>Apr</c:v>
                </c:pt>
                <c:pt idx="4">
                  <c:v>Mei</c:v>
                </c:pt>
                <c:pt idx="5">
                  <c:v>Jun</c:v>
                </c:pt>
                <c:pt idx="6">
                  <c:v>Jul</c:v>
                </c:pt>
                <c:pt idx="7">
                  <c:v>Ags</c:v>
                </c:pt>
                <c:pt idx="8">
                  <c:v>Sep</c:v>
                </c:pt>
                <c:pt idx="9">
                  <c:v>Okt</c:v>
                </c:pt>
                <c:pt idx="10">
                  <c:v>Nov</c:v>
                </c:pt>
                <c:pt idx="11">
                  <c:v>Des</c:v>
                </c:pt>
              </c:strCache>
            </c:strRef>
          </c:cat>
          <c:val>
            <c:numRef>
              <c:extLst>
                <c:ext xmlns:c15="http://schemas.microsoft.com/office/drawing/2012/chart" uri="{02D57815-91ED-43cb-92C2-25804820EDAC}">
                  <c15:fullRef>
                    <c15:sqref>ringkasan!$B$6:$O$6</c15:sqref>
                  </c15:fullRef>
                </c:ext>
              </c:extLst>
              <c:f>ringkasan!$B$6:$M$6</c:f>
              <c:numCache>
                <c:formatCode>#,##0.00</c:formatCode>
                <c:ptCount val="12"/>
                <c:pt idx="0">
                  <c:v>238000</c:v>
                </c:pt>
                <c:pt idx="1">
                  <c:v>238000</c:v>
                </c:pt>
                <c:pt idx="2">
                  <c:v>238000</c:v>
                </c:pt>
                <c:pt idx="3">
                  <c:v>123000</c:v>
                </c:pt>
                <c:pt idx="4">
                  <c:v>111000</c:v>
                </c:pt>
                <c:pt idx="5">
                  <c:v>98000</c:v>
                </c:pt>
                <c:pt idx="6">
                  <c:v>0</c:v>
                </c:pt>
                <c:pt idx="7">
                  <c:v>0</c:v>
                </c:pt>
                <c:pt idx="8">
                  <c:v>0</c:v>
                </c:pt>
                <c:pt idx="9">
                  <c:v>0</c:v>
                </c:pt>
                <c:pt idx="10">
                  <c:v>0</c:v>
                </c:pt>
                <c:pt idx="11">
                  <c:v>440000</c:v>
                </c:pt>
              </c:numCache>
            </c:numRef>
          </c:val>
          <c:extLst>
            <c:ext xmlns:c16="http://schemas.microsoft.com/office/drawing/2014/chart" uri="{C3380CC4-5D6E-409C-BE32-E72D297353CC}">
              <c16:uniqueId val="{00000001-DFD0-4528-AE8C-51B058EA99EB}"/>
            </c:ext>
          </c:extLst>
        </c:ser>
        <c:ser>
          <c:idx val="2"/>
          <c:order val="2"/>
          <c:tx>
            <c:strRef>
              <c:f>ringkasan!$A$7</c:f>
              <c:strCache>
                <c:ptCount val="1"/>
                <c:pt idx="0">
                  <c:v>Pengeluaran 3</c:v>
                </c:pt>
              </c:strCache>
            </c:strRef>
          </c:tx>
          <c:spPr>
            <a:solidFill>
              <a:schemeClr val="accent2">
                <a:lumMod val="75000"/>
              </a:schemeClr>
            </a:solidFill>
            <a:ln>
              <a:noFill/>
            </a:ln>
          </c:spPr>
          <c:invertIfNegative val="0"/>
          <c:cat>
            <c:strRef>
              <c:extLst>
                <c:ext xmlns:c15="http://schemas.microsoft.com/office/drawing/2012/chart" uri="{02D57815-91ED-43cb-92C2-25804820EDAC}">
                  <c15:fullRef>
                    <c15:sqref>ringkasan!$B$4:$O$4</c15:sqref>
                  </c15:fullRef>
                </c:ext>
              </c:extLst>
              <c:f>ringkasan!$B$4:$M$4</c:f>
              <c:strCache>
                <c:ptCount val="12"/>
                <c:pt idx="0">
                  <c:v>Jan</c:v>
                </c:pt>
                <c:pt idx="1">
                  <c:v>Feb</c:v>
                </c:pt>
                <c:pt idx="2">
                  <c:v>Mar</c:v>
                </c:pt>
                <c:pt idx="3">
                  <c:v>Apr</c:v>
                </c:pt>
                <c:pt idx="4">
                  <c:v>Mei</c:v>
                </c:pt>
                <c:pt idx="5">
                  <c:v>Jun</c:v>
                </c:pt>
                <c:pt idx="6">
                  <c:v>Jul</c:v>
                </c:pt>
                <c:pt idx="7">
                  <c:v>Ags</c:v>
                </c:pt>
                <c:pt idx="8">
                  <c:v>Sep</c:v>
                </c:pt>
                <c:pt idx="9">
                  <c:v>Okt</c:v>
                </c:pt>
                <c:pt idx="10">
                  <c:v>Nov</c:v>
                </c:pt>
                <c:pt idx="11">
                  <c:v>Des</c:v>
                </c:pt>
              </c:strCache>
            </c:strRef>
          </c:cat>
          <c:val>
            <c:numRef>
              <c:extLst>
                <c:ext xmlns:c15="http://schemas.microsoft.com/office/drawing/2012/chart" uri="{02D57815-91ED-43cb-92C2-25804820EDAC}">
                  <c15:fullRef>
                    <c15:sqref>ringkasan!$B$7:$O$7</c15:sqref>
                  </c15:fullRef>
                </c:ext>
              </c:extLst>
              <c:f>ringkasan!$B$7:$M$7</c:f>
              <c:numCache>
                <c:formatCode>#,##0.00</c:formatCode>
                <c:ptCount val="12"/>
                <c:pt idx="0">
                  <c:v>110000</c:v>
                </c:pt>
                <c:pt idx="1">
                  <c:v>110000</c:v>
                </c:pt>
                <c:pt idx="2">
                  <c:v>110000</c:v>
                </c:pt>
                <c:pt idx="3">
                  <c:v>125000</c:v>
                </c:pt>
                <c:pt idx="4">
                  <c:v>333000</c:v>
                </c:pt>
                <c:pt idx="5">
                  <c:v>122000</c:v>
                </c:pt>
                <c:pt idx="6">
                  <c:v>0</c:v>
                </c:pt>
                <c:pt idx="7">
                  <c:v>0</c:v>
                </c:pt>
                <c:pt idx="8">
                  <c:v>0</c:v>
                </c:pt>
                <c:pt idx="9">
                  <c:v>0</c:v>
                </c:pt>
                <c:pt idx="10">
                  <c:v>0</c:v>
                </c:pt>
                <c:pt idx="11">
                  <c:v>12200</c:v>
                </c:pt>
              </c:numCache>
            </c:numRef>
          </c:val>
          <c:extLst>
            <c:ext xmlns:c16="http://schemas.microsoft.com/office/drawing/2014/chart" uri="{C3380CC4-5D6E-409C-BE32-E72D297353CC}">
              <c16:uniqueId val="{00000002-DFD0-4528-AE8C-51B058EA99EB}"/>
            </c:ext>
          </c:extLst>
        </c:ser>
        <c:ser>
          <c:idx val="3"/>
          <c:order val="3"/>
          <c:tx>
            <c:strRef>
              <c:f>ringkasan!$A$8</c:f>
              <c:strCache>
                <c:ptCount val="1"/>
                <c:pt idx="0">
                  <c:v>Pengeluaran 4</c:v>
                </c:pt>
              </c:strCache>
            </c:strRef>
          </c:tx>
          <c:spPr>
            <a:solidFill>
              <a:schemeClr val="accent3">
                <a:lumMod val="75000"/>
              </a:schemeClr>
            </a:solidFill>
            <a:ln>
              <a:noFill/>
            </a:ln>
          </c:spPr>
          <c:invertIfNegative val="0"/>
          <c:cat>
            <c:strRef>
              <c:extLst>
                <c:ext xmlns:c15="http://schemas.microsoft.com/office/drawing/2012/chart" uri="{02D57815-91ED-43cb-92C2-25804820EDAC}">
                  <c15:fullRef>
                    <c15:sqref>ringkasan!$B$4:$O$4</c15:sqref>
                  </c15:fullRef>
                </c:ext>
              </c:extLst>
              <c:f>ringkasan!$B$4:$M$4</c:f>
              <c:strCache>
                <c:ptCount val="12"/>
                <c:pt idx="0">
                  <c:v>Jan</c:v>
                </c:pt>
                <c:pt idx="1">
                  <c:v>Feb</c:v>
                </c:pt>
                <c:pt idx="2">
                  <c:v>Mar</c:v>
                </c:pt>
                <c:pt idx="3">
                  <c:v>Apr</c:v>
                </c:pt>
                <c:pt idx="4">
                  <c:v>Mei</c:v>
                </c:pt>
                <c:pt idx="5">
                  <c:v>Jun</c:v>
                </c:pt>
                <c:pt idx="6">
                  <c:v>Jul</c:v>
                </c:pt>
                <c:pt idx="7">
                  <c:v>Ags</c:v>
                </c:pt>
                <c:pt idx="8">
                  <c:v>Sep</c:v>
                </c:pt>
                <c:pt idx="9">
                  <c:v>Okt</c:v>
                </c:pt>
                <c:pt idx="10">
                  <c:v>Nov</c:v>
                </c:pt>
                <c:pt idx="11">
                  <c:v>Des</c:v>
                </c:pt>
              </c:strCache>
            </c:strRef>
          </c:cat>
          <c:val>
            <c:numRef>
              <c:extLst>
                <c:ext xmlns:c15="http://schemas.microsoft.com/office/drawing/2012/chart" uri="{02D57815-91ED-43cb-92C2-25804820EDAC}">
                  <c15:fullRef>
                    <c15:sqref>ringkasan!$B$8:$O$8</c15:sqref>
                  </c15:fullRef>
                </c:ext>
              </c:extLst>
              <c:f>ringkasan!$B$8:$M$8</c:f>
              <c:numCache>
                <c:formatCode>#,##0.00</c:formatCode>
                <c:ptCount val="12"/>
                <c:pt idx="0">
                  <c:v>426000</c:v>
                </c:pt>
                <c:pt idx="1">
                  <c:v>84000</c:v>
                </c:pt>
                <c:pt idx="2">
                  <c:v>84000</c:v>
                </c:pt>
                <c:pt idx="3">
                  <c:v>426000</c:v>
                </c:pt>
                <c:pt idx="4">
                  <c:v>125000</c:v>
                </c:pt>
                <c:pt idx="5">
                  <c:v>187000</c:v>
                </c:pt>
                <c:pt idx="6">
                  <c:v>0</c:v>
                </c:pt>
                <c:pt idx="7">
                  <c:v>0</c:v>
                </c:pt>
                <c:pt idx="8">
                  <c:v>0</c:v>
                </c:pt>
                <c:pt idx="9">
                  <c:v>0</c:v>
                </c:pt>
                <c:pt idx="10">
                  <c:v>0</c:v>
                </c:pt>
                <c:pt idx="11">
                  <c:v>18700</c:v>
                </c:pt>
              </c:numCache>
            </c:numRef>
          </c:val>
          <c:extLst>
            <c:ext xmlns:c16="http://schemas.microsoft.com/office/drawing/2014/chart" uri="{C3380CC4-5D6E-409C-BE32-E72D297353CC}">
              <c16:uniqueId val="{00000003-DFD0-4528-AE8C-51B058EA99EB}"/>
            </c:ext>
          </c:extLst>
        </c:ser>
        <c:ser>
          <c:idx val="4"/>
          <c:order val="4"/>
          <c:tx>
            <c:strRef>
              <c:f>ringkasan!$A$9</c:f>
              <c:strCache>
                <c:ptCount val="1"/>
                <c:pt idx="0">
                  <c:v>Pengeluaran 5</c:v>
                </c:pt>
              </c:strCache>
            </c:strRef>
          </c:tx>
          <c:spPr>
            <a:solidFill>
              <a:schemeClr val="accent4">
                <a:lumMod val="75000"/>
              </a:schemeClr>
            </a:solidFill>
            <a:ln>
              <a:noFill/>
            </a:ln>
          </c:spPr>
          <c:invertIfNegative val="0"/>
          <c:cat>
            <c:strRef>
              <c:extLst>
                <c:ext xmlns:c15="http://schemas.microsoft.com/office/drawing/2012/chart" uri="{02D57815-91ED-43cb-92C2-25804820EDAC}">
                  <c15:fullRef>
                    <c15:sqref>ringkasan!$B$4:$O$4</c15:sqref>
                  </c15:fullRef>
                </c:ext>
              </c:extLst>
              <c:f>ringkasan!$B$4:$M$4</c:f>
              <c:strCache>
                <c:ptCount val="12"/>
                <c:pt idx="0">
                  <c:v>Jan</c:v>
                </c:pt>
                <c:pt idx="1">
                  <c:v>Feb</c:v>
                </c:pt>
                <c:pt idx="2">
                  <c:v>Mar</c:v>
                </c:pt>
                <c:pt idx="3">
                  <c:v>Apr</c:v>
                </c:pt>
                <c:pt idx="4">
                  <c:v>Mei</c:v>
                </c:pt>
                <c:pt idx="5">
                  <c:v>Jun</c:v>
                </c:pt>
                <c:pt idx="6">
                  <c:v>Jul</c:v>
                </c:pt>
                <c:pt idx="7">
                  <c:v>Ags</c:v>
                </c:pt>
                <c:pt idx="8">
                  <c:v>Sep</c:v>
                </c:pt>
                <c:pt idx="9">
                  <c:v>Okt</c:v>
                </c:pt>
                <c:pt idx="10">
                  <c:v>Nov</c:v>
                </c:pt>
                <c:pt idx="11">
                  <c:v>Des</c:v>
                </c:pt>
              </c:strCache>
            </c:strRef>
          </c:cat>
          <c:val>
            <c:numRef>
              <c:extLst>
                <c:ext xmlns:c15="http://schemas.microsoft.com/office/drawing/2012/chart" uri="{02D57815-91ED-43cb-92C2-25804820EDAC}">
                  <c15:fullRef>
                    <c15:sqref>ringkasan!$B$9:$O$9</c15:sqref>
                  </c15:fullRef>
                </c:ext>
              </c:extLst>
              <c:f>ringkasan!$B$9:$M$9</c:f>
              <c:numCache>
                <c:formatCode>#,##0.00</c:formatCode>
                <c:ptCount val="12"/>
                <c:pt idx="0">
                  <c:v>54000</c:v>
                </c:pt>
                <c:pt idx="1">
                  <c:v>54000</c:v>
                </c:pt>
                <c:pt idx="2">
                  <c:v>109000</c:v>
                </c:pt>
                <c:pt idx="3">
                  <c:v>98000</c:v>
                </c:pt>
                <c:pt idx="4">
                  <c:v>33000</c:v>
                </c:pt>
                <c:pt idx="5">
                  <c:v>441000</c:v>
                </c:pt>
                <c:pt idx="6">
                  <c:v>0</c:v>
                </c:pt>
                <c:pt idx="7">
                  <c:v>0</c:v>
                </c:pt>
                <c:pt idx="8">
                  <c:v>0</c:v>
                </c:pt>
                <c:pt idx="9">
                  <c:v>0</c:v>
                </c:pt>
                <c:pt idx="10">
                  <c:v>0</c:v>
                </c:pt>
                <c:pt idx="11">
                  <c:v>9900</c:v>
                </c:pt>
              </c:numCache>
            </c:numRef>
          </c:val>
          <c:extLst>
            <c:ext xmlns:c16="http://schemas.microsoft.com/office/drawing/2014/chart" uri="{C3380CC4-5D6E-409C-BE32-E72D297353CC}">
              <c16:uniqueId val="{00000004-DFD0-4528-AE8C-51B058EA99EB}"/>
            </c:ext>
          </c:extLst>
        </c:ser>
        <c:dLbls>
          <c:showLegendKey val="0"/>
          <c:showVal val="0"/>
          <c:showCatName val="0"/>
          <c:showSerName val="0"/>
          <c:showPercent val="0"/>
          <c:showBubbleSize val="0"/>
        </c:dLbls>
        <c:gapWidth val="150"/>
        <c:axId val="243593864"/>
        <c:axId val="243593472"/>
      </c:barChart>
      <c:catAx>
        <c:axId val="243593864"/>
        <c:scaling>
          <c:orientation val="minMax"/>
        </c:scaling>
        <c:delete val="1"/>
        <c:axPos val="b"/>
        <c:majorGridlines>
          <c:spPr>
            <a:ln>
              <a:solidFill>
                <a:schemeClr val="bg1">
                  <a:lumMod val="85000"/>
                </a:schemeClr>
              </a:solidFill>
            </a:ln>
          </c:spPr>
        </c:majorGridlines>
        <c:numFmt formatCode="General" sourceLinked="0"/>
        <c:majorTickMark val="out"/>
        <c:minorTickMark val="none"/>
        <c:tickLblPos val="nextTo"/>
        <c:crossAx val="243593472"/>
        <c:crosses val="autoZero"/>
        <c:auto val="1"/>
        <c:lblAlgn val="ctr"/>
        <c:lblOffset val="100"/>
        <c:noMultiLvlLbl val="0"/>
      </c:catAx>
      <c:valAx>
        <c:axId val="243593472"/>
        <c:scaling>
          <c:orientation val="minMax"/>
        </c:scaling>
        <c:delete val="0"/>
        <c:axPos val="l"/>
        <c:majorGridlines>
          <c:spPr>
            <a:ln>
              <a:solidFill>
                <a:schemeClr val="bg1">
                  <a:lumMod val="85000"/>
                  <a:alpha val="30000"/>
                </a:schemeClr>
              </a:solidFill>
            </a:ln>
          </c:spPr>
        </c:majorGridlines>
        <c:numFmt formatCode="#,##0;;" sourceLinked="0"/>
        <c:majorTickMark val="none"/>
        <c:minorTickMark val="none"/>
        <c:tickLblPos val="nextTo"/>
        <c:spPr>
          <a:ln>
            <a:solidFill>
              <a:schemeClr val="bg1">
                <a:lumMod val="85000"/>
              </a:schemeClr>
            </a:solidFill>
          </a:ln>
        </c:spPr>
        <c:txPr>
          <a:bodyPr/>
          <a:lstStyle/>
          <a:p>
            <a:pPr>
              <a:defRPr sz="1100">
                <a:solidFill>
                  <a:schemeClr val="tx1">
                    <a:lumMod val="65000"/>
                    <a:lumOff val="35000"/>
                  </a:schemeClr>
                </a:solidFill>
              </a:defRPr>
            </a:pPr>
            <a:endParaRPr lang="id-ID"/>
          </a:p>
        </c:txPr>
        <c:crossAx val="243593864"/>
        <c:crosses val="autoZero"/>
        <c:crossBetween val="between"/>
      </c:valAx>
      <c:spPr>
        <a:noFill/>
      </c:spPr>
    </c:plotArea>
    <c:legend>
      <c:legendPos val="tr"/>
      <c:layout>
        <c:manualLayout>
          <c:xMode val="edge"/>
          <c:yMode val="edge"/>
          <c:x val="0.86571588106102315"/>
          <c:y val="5.6239046947426458E-2"/>
          <c:w val="9.4571415696700509E-2"/>
          <c:h val="0.41155616468888995"/>
        </c:manualLayout>
      </c:layout>
      <c:overlay val="0"/>
      <c:txPr>
        <a:bodyPr/>
        <a:lstStyle/>
        <a:p>
          <a:pPr>
            <a:defRPr sz="1100" kern="0" spc="-10" baseline="0">
              <a:solidFill>
                <a:schemeClr val="tx1"/>
              </a:solidFill>
              <a:latin typeface="+mj-lt"/>
            </a:defRPr>
          </a:pPr>
          <a:endParaRPr lang="id-ID"/>
        </a:p>
      </c:txPr>
    </c:legend>
    <c:plotVisOnly val="1"/>
    <c:dispBlanksAs val="gap"/>
    <c:showDLblsOverMax val="0"/>
  </c:chart>
  <c:spPr>
    <a:noFill/>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352425</xdr:colOff>
      <xdr:row>2</xdr:row>
      <xdr:rowOff>69850</xdr:rowOff>
    </xdr:from>
    <xdr:to>
      <xdr:col>14</xdr:col>
      <xdr:colOff>742950</xdr:colOff>
      <xdr:row>2</xdr:row>
      <xdr:rowOff>2779711</xdr:rowOff>
    </xdr:to>
    <xdr:graphicFrame macro="">
      <xdr:nvGraphicFramePr>
        <xdr:cNvPr id="2" name="TrenPengeluaran" descr="Bagan kolom memperlihatkan pengeluaran bulanan menurut kategori">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id="14" name="RingkasanPengeluaran" displayName="RingkasanPengeluaran" ref="A4:O10" totalsRowCount="1">
  <autoFilter ref="A4:O9"/>
  <tableColumns count="15">
    <tableColumn id="1" name="Pengeluaran" totalsRowLabel="Total" totalsRowDxfId="103"/>
    <tableColumn id="2" name="Jan" totalsRowFunction="sum" dataDxfId="102" totalsRowDxfId="101">
      <calculatedColumnFormula>SUMIFS(PengeluaranJan[Jumlah],PengeluaranJan[Kategori],RingkasanPengeluaran[Pengeluaran])</calculatedColumnFormula>
    </tableColumn>
    <tableColumn id="3" name="Feb" totalsRowFunction="sum" dataDxfId="100" totalsRowDxfId="99">
      <calculatedColumnFormula>SUMIFS(PengeluaranFeb[Jumlah],PengeluaranFeb[Kategori],RingkasanPengeluaran[Pengeluaran])</calculatedColumnFormula>
    </tableColumn>
    <tableColumn id="4" name="Mar" totalsRowFunction="sum" dataDxfId="98" totalsRowDxfId="97">
      <calculatedColumnFormula>SUMIFS(PengeluaranMar[Jumlah],PengeluaranMar[Kategori],RingkasanPengeluaran[Pengeluaran])</calculatedColumnFormula>
    </tableColumn>
    <tableColumn id="5" name="Apr" totalsRowFunction="sum" dataDxfId="96" totalsRowDxfId="95">
      <calculatedColumnFormula>SUMIFS(PengeluaranApr[Jumlah],PengeluaranApr[Kategori],RingkasanPengeluaran[Pengeluaran])</calculatedColumnFormula>
    </tableColumn>
    <tableColumn id="6" name="Mei" totalsRowFunction="sum" dataDxfId="94" totalsRowDxfId="93">
      <calculatedColumnFormula>SUMIFS(PengeluaranMei[Jumlah],PengeluaranMei[Kategori],RingkasanPengeluaran[Pengeluaran])</calculatedColumnFormula>
    </tableColumn>
    <tableColumn id="7" name="Jun" totalsRowFunction="sum" dataDxfId="92" totalsRowDxfId="91">
      <calculatedColumnFormula>SUMIFS(PengeluaranJun[Jumlah],PengeluaranJun[Kategori],RingkasanPengeluaran[Pengeluaran])</calculatedColumnFormula>
    </tableColumn>
    <tableColumn id="8" name="Jul" totalsRowFunction="sum" dataDxfId="90" totalsRowDxfId="89">
      <calculatedColumnFormula>SUMIFS(PengeluaranJul[Jumlah],PengeluaranJul[Kategori],RingkasanPengeluaran[Pengeluaran])</calculatedColumnFormula>
    </tableColumn>
    <tableColumn id="9" name="Ags" totalsRowFunction="sum" dataDxfId="88" totalsRowDxfId="87">
      <calculatedColumnFormula>SUMIFS(PengeluaranAgs[Jumlah],PengeluaranAgs[Kategori],RingkasanPengeluaran[Pengeluaran])</calculatedColumnFormula>
    </tableColumn>
    <tableColumn id="10" name="Sep" totalsRowFunction="sum" dataDxfId="86" totalsRowDxfId="85">
      <calculatedColumnFormula>SUMIFS(PengeluaranSep[Jumlah],PengeluaranSep[Kategori],RingkasanPengeluaran[Pengeluaran])</calculatedColumnFormula>
    </tableColumn>
    <tableColumn id="11" name="Okt" totalsRowFunction="sum" dataDxfId="84" totalsRowDxfId="83">
      <calculatedColumnFormula>SUMIFS(PengeluaranOkt[Jumlah],PengeluaranOkt[Kategori],RingkasanPengeluaran[Pengeluaran])</calculatedColumnFormula>
    </tableColumn>
    <tableColumn id="12" name="Nov" totalsRowFunction="sum" dataDxfId="82" totalsRowDxfId="81">
      <calculatedColumnFormula>SUMIFS(PengeluaranNov[Jumlah],PengeluaranNov[Kategori],RingkasanPengeluaran[Pengeluaran])</calculatedColumnFormula>
    </tableColumn>
    <tableColumn id="13" name="Des" totalsRowFunction="sum" dataDxfId="80" totalsRowDxfId="79">
      <calculatedColumnFormula>SUMIFS(PengeluaranDes[Jumlah],PengeluaranDes[Kategori],RingkasanPengeluaran[Pengeluaran])</calculatedColumnFormula>
    </tableColumn>
    <tableColumn id="14" name="Total" totalsRowFunction="sum" dataDxfId="78" totalsRowDxfId="77">
      <calculatedColumnFormula>SUM(RingkasanPengeluaran[[#This Row],[Jan]:[Des]])</calculatedColumnFormula>
    </tableColumn>
    <tableColumn id="15" name="Tren" dataCellStyle="Normal"/>
  </tableColumns>
  <tableStyleInfo name="Summary Table" showFirstColumn="0" showLastColumn="1" showRowStripes="0" showColumnStripes="1"/>
  <extLst>
    <ext xmlns:x14="http://schemas.microsoft.com/office/spreadsheetml/2009/9/main" uri="{504A1905-F514-4f6f-8877-14C23A59335A}">
      <x14:table altTextSummary="Tabel memperlihatkan pengeluaran bulanan dijumlahkan menurut kategori untuk setiap bulan dalam tahun, dimulai dari Januari.  Tabel diformat agar tersusun secara vertikal dengan bagan yang terletak langsung di atasnya sehingga setiap bulan dari tabel sesuai dengan setiap pengelompokan bulan dalam bagan"/>
    </ext>
  </extLst>
</table>
</file>

<file path=xl/tables/table10.xml><?xml version="1.0" encoding="utf-8"?>
<table xmlns="http://schemas.openxmlformats.org/spreadsheetml/2006/main" id="10" name="PengeluaranSep" displayName="PengeluaranSep" ref="A2:E9" totalsRowCount="1">
  <autoFilter ref="A2:E8"/>
  <tableColumns count="5">
    <tableColumn id="1" name="Tanggal" totalsRowLabel="Total" dataDxfId="50" totalsRowDxfId="49"/>
    <tableColumn id="2" name="PO#" totalsRowDxfId="48"/>
    <tableColumn id="3" name="Jumlah" totalsRowFunction="sum" dataDxfId="47" totalsRowDxfId="46"/>
    <tableColumn id="4" name="Kategori" totalsRowDxfId="45"/>
    <tableColumn id="5" name="Deskripsi" totalsRowDxfId="44"/>
  </tableColumns>
  <tableStyleInfo name="Summary Table" showFirstColumn="0" showLastColumn="0" showRowStripes="0" showColumnStripes="1"/>
  <extLst>
    <ext xmlns:x14="http://schemas.microsoft.com/office/spreadsheetml/2009/9/main" uri="{504A1905-F514-4f6f-8877-14C23A59335A}">
      <x14:table altTextSummary="Daftar detail pengeluaran bulanan seperti, Tanggal, PO#, Jumlah, Kategori, dan Deskripsi"/>
    </ext>
  </extLst>
</table>
</file>

<file path=xl/tables/table11.xml><?xml version="1.0" encoding="utf-8"?>
<table xmlns="http://schemas.openxmlformats.org/spreadsheetml/2006/main" id="11" name="PengeluaranOkt" displayName="PengeluaranOkt" ref="A2:E9" totalsRowCount="1">
  <autoFilter ref="A2:E8"/>
  <tableColumns count="5">
    <tableColumn id="1" name="Tanggal" totalsRowLabel="Total" dataDxfId="43" totalsRowDxfId="42"/>
    <tableColumn id="2" name="PO#" totalsRowDxfId="41"/>
    <tableColumn id="3" name="Jumlah" totalsRowFunction="sum" dataDxfId="40" totalsRowDxfId="39"/>
    <tableColumn id="4" name="Kategori" totalsRowDxfId="38"/>
    <tableColumn id="5" name="Deskripsi" totalsRowDxfId="37"/>
  </tableColumns>
  <tableStyleInfo name="Summary Table" showFirstColumn="0" showLastColumn="0" showRowStripes="0" showColumnStripes="1"/>
  <extLst>
    <ext xmlns:x14="http://schemas.microsoft.com/office/spreadsheetml/2009/9/main" uri="{504A1905-F514-4f6f-8877-14C23A59335A}">
      <x14:table altTextSummary="Daftar detail pengeluaran bulanan seperti, Tanggal, PO#, Jumlah, Kategori, dan Deskripsi"/>
    </ext>
  </extLst>
</table>
</file>

<file path=xl/tables/table12.xml><?xml version="1.0" encoding="utf-8"?>
<table xmlns="http://schemas.openxmlformats.org/spreadsheetml/2006/main" id="12" name="PengeluaranNov" displayName="PengeluaranNov" ref="A2:E9" totalsRowCount="1">
  <autoFilter ref="A2:E8"/>
  <tableColumns count="5">
    <tableColumn id="1" name="Tanggal" totalsRowLabel="Total" dataDxfId="36" totalsRowDxfId="35"/>
    <tableColumn id="2" name="PO#" totalsRowDxfId="34"/>
    <tableColumn id="3" name="Jumlah" totalsRowFunction="sum" dataDxfId="33" totalsRowDxfId="32"/>
    <tableColumn id="4" name="Kategori" totalsRowDxfId="31"/>
    <tableColumn id="5" name="Deskripsi" totalsRowDxfId="30"/>
  </tableColumns>
  <tableStyleInfo name="Summary Table" showFirstColumn="0" showLastColumn="0" showRowStripes="0" showColumnStripes="1"/>
  <extLst>
    <ext xmlns:x14="http://schemas.microsoft.com/office/spreadsheetml/2009/9/main" uri="{504A1905-F514-4f6f-8877-14C23A59335A}">
      <x14:table altTextSummary="Daftar detail pengeluaran bulanan seperti, Tanggal, PO#, Jumlah, Kategori, dan Deskripsi"/>
    </ext>
  </extLst>
</table>
</file>

<file path=xl/tables/table13.xml><?xml version="1.0" encoding="utf-8"?>
<table xmlns="http://schemas.openxmlformats.org/spreadsheetml/2006/main" id="13" name="PengeluaranDes" displayName="PengeluaranDes" ref="A2:E9" totalsRowCount="1">
  <autoFilter ref="A2:E8"/>
  <tableColumns count="5">
    <tableColumn id="1" name="Tanggal" totalsRowLabel="Total" dataDxfId="29" totalsRowDxfId="4"/>
    <tableColumn id="2" name="PO#" totalsRowDxfId="3"/>
    <tableColumn id="3" name="Jumlah" totalsRowFunction="sum" dataDxfId="28" totalsRowDxfId="2"/>
    <tableColumn id="4" name="Kategori" totalsRowDxfId="1"/>
    <tableColumn id="5" name="Deskripsi" totalsRowDxfId="0"/>
  </tableColumns>
  <tableStyleInfo name="Summary Table" showFirstColumn="0" showLastColumn="0" showRowStripes="0" showColumnStripes="1"/>
  <extLst>
    <ext xmlns:x14="http://schemas.microsoft.com/office/spreadsheetml/2009/9/main" uri="{504A1905-F514-4f6f-8877-14C23A59335A}">
      <x14:table altTextSummary="Daftar detail pengeluaran bulanan seperti, Tanggal, PO#, Jumlah, Kategori, dan Deskripsi"/>
    </ext>
  </extLst>
</table>
</file>

<file path=xl/tables/table2.xml><?xml version="1.0" encoding="utf-8"?>
<table xmlns="http://schemas.openxmlformats.org/spreadsheetml/2006/main" id="2" name="PengeluaranJan" displayName="PengeluaranJan" ref="A2:E9" totalsRowCount="1">
  <autoFilter ref="A2:E8"/>
  <tableColumns count="5">
    <tableColumn id="1" name="Tanggal" totalsRowLabel="Total" dataDxfId="76" totalsRowDxfId="27"/>
    <tableColumn id="2" name="PO#"/>
    <tableColumn id="3" name="Jumlah" totalsRowFunction="sum" dataDxfId="75" totalsRowDxfId="26"/>
    <tableColumn id="4" name="Kategori"/>
    <tableColumn id="5" name="Deskripsi"/>
  </tableColumns>
  <tableStyleInfo name="Summary Table" showFirstColumn="0" showLastColumn="0" showRowStripes="0" showColumnStripes="1"/>
  <extLst>
    <ext xmlns:x14="http://schemas.microsoft.com/office/spreadsheetml/2009/9/main" uri="{504A1905-F514-4f6f-8877-14C23A59335A}">
      <x14:table altTextSummary="Daftar detail pengeluaran bulanan seperti, Tanggal, PO#, Jumlah, Kategori, dan Deskripsi"/>
    </ext>
  </extLst>
</table>
</file>

<file path=xl/tables/table3.xml><?xml version="1.0" encoding="utf-8"?>
<table xmlns="http://schemas.openxmlformats.org/spreadsheetml/2006/main" id="3" name="PengeluaranFeb" displayName="PengeluaranFeb" ref="A2:E9" totalsRowCount="1">
  <autoFilter ref="A2:E8"/>
  <tableColumns count="5">
    <tableColumn id="1" name="Tanggal" totalsRowLabel="Total" dataDxfId="74" totalsRowDxfId="25"/>
    <tableColumn id="2" name="PO#" totalsRowDxfId="24"/>
    <tableColumn id="3" name="Jumlah" totalsRowFunction="sum" dataDxfId="73" totalsRowDxfId="23"/>
    <tableColumn id="4" name="Kategori" totalsRowDxfId="22"/>
    <tableColumn id="5" name="Deskripsi" totalsRowDxfId="21"/>
  </tableColumns>
  <tableStyleInfo name="Summary Table" showFirstColumn="0" showLastColumn="0" showRowStripes="0" showColumnStripes="1"/>
  <extLst>
    <ext xmlns:x14="http://schemas.microsoft.com/office/spreadsheetml/2009/9/main" uri="{504A1905-F514-4f6f-8877-14C23A59335A}">
      <x14:table altTextSummary="Daftar detail pengeluaran bulanan seperti, Tanggal, PO#, Jumlah, Kategori, dan Deskripsi"/>
    </ext>
  </extLst>
</table>
</file>

<file path=xl/tables/table4.xml><?xml version="1.0" encoding="utf-8"?>
<table xmlns="http://schemas.openxmlformats.org/spreadsheetml/2006/main" id="4" name="PengeluaranMar" displayName="PengeluaranMar" ref="A2:E9" totalsRowCount="1">
  <autoFilter ref="A2:E8"/>
  <tableColumns count="5">
    <tableColumn id="1" name="Tanggal" totalsRowLabel="Total" dataDxfId="72" totalsRowDxfId="20"/>
    <tableColumn id="2" name="PO#" totalsRowDxfId="19"/>
    <tableColumn id="3" name="Jumlah" totalsRowFunction="sum" dataDxfId="71" totalsRowDxfId="18"/>
    <tableColumn id="4" name="Kategori" totalsRowDxfId="17"/>
    <tableColumn id="5" name="Deskripsi" totalsRowDxfId="16"/>
  </tableColumns>
  <tableStyleInfo name="Summary Table" showFirstColumn="0" showLastColumn="0" showRowStripes="0" showColumnStripes="1"/>
  <extLst>
    <ext xmlns:x14="http://schemas.microsoft.com/office/spreadsheetml/2009/9/main" uri="{504A1905-F514-4f6f-8877-14C23A59335A}">
      <x14:table altTextSummary="Daftar detail pengeluaran bulanan seperti, Tanggal, PO#, Jumlah, Kategori, dan Deskripsi"/>
    </ext>
  </extLst>
</table>
</file>

<file path=xl/tables/table5.xml><?xml version="1.0" encoding="utf-8"?>
<table xmlns="http://schemas.openxmlformats.org/spreadsheetml/2006/main" id="5" name="PengeluaranApr" displayName="PengeluaranApr" ref="A2:E9" totalsRowCount="1">
  <autoFilter ref="A2:E8"/>
  <tableColumns count="5">
    <tableColumn id="1" name="Tanggal" totalsRowLabel="Total" dataDxfId="70" totalsRowDxfId="15"/>
    <tableColumn id="2" name="PO#" totalsRowDxfId="14"/>
    <tableColumn id="3" name="Jumlah" totalsRowFunction="sum" dataDxfId="69" totalsRowDxfId="13"/>
    <tableColumn id="4" name="Kategori" totalsRowDxfId="12"/>
    <tableColumn id="5" name="Deskripsi" totalsRowDxfId="11"/>
  </tableColumns>
  <tableStyleInfo name="Summary Table" showFirstColumn="0" showLastColumn="0" showRowStripes="0" showColumnStripes="1"/>
  <extLst>
    <ext xmlns:x14="http://schemas.microsoft.com/office/spreadsheetml/2009/9/main" uri="{504A1905-F514-4f6f-8877-14C23A59335A}">
      <x14:table altTextSummary="Daftar detail pengeluaran bulanan seperti, Tanggal, PO#, Jumlah, Kategori, dan Deskripsi"/>
    </ext>
  </extLst>
</table>
</file>

<file path=xl/tables/table6.xml><?xml version="1.0" encoding="utf-8"?>
<table xmlns="http://schemas.openxmlformats.org/spreadsheetml/2006/main" id="6" name="PengeluaranMei" displayName="PengeluaranMei" ref="A2:E9" totalsRowCount="1">
  <autoFilter ref="A2:E8"/>
  <tableColumns count="5">
    <tableColumn id="1" name="Tanggal" totalsRowLabel="Total" dataDxfId="68" totalsRowDxfId="10"/>
    <tableColumn id="2" name="PO#"/>
    <tableColumn id="3" name="Jumlah" totalsRowFunction="sum" dataDxfId="67" totalsRowDxfId="9"/>
    <tableColumn id="4" name="Kategori"/>
    <tableColumn id="5" name="Deskripsi" totalsRowDxfId="8"/>
  </tableColumns>
  <tableStyleInfo name="Summary Table" showFirstColumn="0" showLastColumn="0" showRowStripes="0" showColumnStripes="1"/>
  <extLst>
    <ext xmlns:x14="http://schemas.microsoft.com/office/spreadsheetml/2009/9/main" uri="{504A1905-F514-4f6f-8877-14C23A59335A}">
      <x14:table altTextSummary="Daftar detail pengeluaran bulanan seperti, Tanggal, PO#, Jumlah, Kategori, dan Deskripsi"/>
    </ext>
  </extLst>
</table>
</file>

<file path=xl/tables/table7.xml><?xml version="1.0" encoding="utf-8"?>
<table xmlns="http://schemas.openxmlformats.org/spreadsheetml/2006/main" id="7" name="PengeluaranJun" displayName="PengeluaranJun" ref="A2:E9" totalsRowCount="1">
  <autoFilter ref="A2:E8"/>
  <tableColumns count="5">
    <tableColumn id="1" name="Tanggal" totalsRowLabel="Total" dataDxfId="66" totalsRowDxfId="7"/>
    <tableColumn id="2" name="PO#" totalsRowDxfId="6"/>
    <tableColumn id="3" name="Jumlah" totalsRowFunction="sum" dataDxfId="65" totalsRowDxfId="5"/>
    <tableColumn id="4" name="Kategori"/>
    <tableColumn id="5" name="Deskripsi"/>
  </tableColumns>
  <tableStyleInfo name="Summary Table" showFirstColumn="0" showLastColumn="0" showRowStripes="0" showColumnStripes="1"/>
  <extLst>
    <ext xmlns:x14="http://schemas.microsoft.com/office/spreadsheetml/2009/9/main" uri="{504A1905-F514-4f6f-8877-14C23A59335A}">
      <x14:table altTextSummary="Daftar detail pengeluaran bulanan seperti, Tanggal, PO#, Jumlah, Kategori, dan Deskripsi"/>
    </ext>
  </extLst>
</table>
</file>

<file path=xl/tables/table8.xml><?xml version="1.0" encoding="utf-8"?>
<table xmlns="http://schemas.openxmlformats.org/spreadsheetml/2006/main" id="8" name="PengeluaranJul" displayName="PengeluaranJul" ref="A2:E9" totalsRowCount="1">
  <autoFilter ref="A2:E8"/>
  <tableColumns count="5">
    <tableColumn id="1" name="Tanggal" totalsRowLabel="Total" dataDxfId="64" totalsRowDxfId="63"/>
    <tableColumn id="2" name="PO#" totalsRowDxfId="62"/>
    <tableColumn id="3" name="Jumlah" totalsRowFunction="sum" dataDxfId="61" totalsRowDxfId="60"/>
    <tableColumn id="4" name="Kategori" totalsRowDxfId="59"/>
    <tableColumn id="5" name="Deskripsi" totalsRowDxfId="58"/>
  </tableColumns>
  <tableStyleInfo name="Summary Table" showFirstColumn="0" showLastColumn="0" showRowStripes="0" showColumnStripes="1"/>
  <extLst>
    <ext xmlns:x14="http://schemas.microsoft.com/office/spreadsheetml/2009/9/main" uri="{504A1905-F514-4f6f-8877-14C23A59335A}">
      <x14:table altTextSummary="Daftar detail pengeluaran bulanan seperti, Tanggal, PO#, Jumlah, Kategori, dan Deskripsi"/>
    </ext>
  </extLst>
</table>
</file>

<file path=xl/tables/table9.xml><?xml version="1.0" encoding="utf-8"?>
<table xmlns="http://schemas.openxmlformats.org/spreadsheetml/2006/main" id="9" name="PengeluaranAgs" displayName="PengeluaranAgs" ref="A2:E9" totalsRowCount="1">
  <autoFilter ref="A2:E8"/>
  <tableColumns count="5">
    <tableColumn id="1" name="Tanggal" totalsRowLabel="Total" dataDxfId="57" totalsRowDxfId="56"/>
    <tableColumn id="2" name="PO#" totalsRowDxfId="55"/>
    <tableColumn id="3" name="Jumlah" totalsRowFunction="sum" dataDxfId="54" totalsRowDxfId="53"/>
    <tableColumn id="4" name="Kategori" totalsRowDxfId="52"/>
    <tableColumn id="5" name="Deskripsi" totalsRowDxfId="51"/>
  </tableColumns>
  <tableStyleInfo name="Summary Table" showFirstColumn="0" showLastColumn="0" showRowStripes="0" showColumnStripes="1"/>
  <extLst>
    <ext xmlns:x14="http://schemas.microsoft.com/office/spreadsheetml/2009/9/main" uri="{504A1905-F514-4f6f-8877-14C23A59335A}">
      <x14:table altTextSummary="Daftar detail pengeluaran bulanan seperti, Tanggal, PO#, Jumlah, Kategori, dan Deskripsi"/>
    </ext>
  </extLst>
</table>
</file>

<file path=xl/theme/theme1.xml><?xml version="1.0" encoding="utf-8"?>
<a:theme xmlns:a="http://schemas.openxmlformats.org/drawingml/2006/main" name="Office Theme">
  <a:themeElements>
    <a:clrScheme name="Expense Trends Budget">
      <a:dk1>
        <a:srgbClr val="000000"/>
      </a:dk1>
      <a:lt1>
        <a:srgbClr val="FFFFFF"/>
      </a:lt1>
      <a:dk2>
        <a:srgbClr val="000000"/>
      </a:dk2>
      <a:lt2>
        <a:srgbClr val="FFFFFF"/>
      </a:lt2>
      <a:accent1>
        <a:srgbClr val="97B9C7"/>
      </a:accent1>
      <a:accent2>
        <a:srgbClr val="FFCC4F"/>
      </a:accent2>
      <a:accent3>
        <a:srgbClr val="9AB294"/>
      </a:accent3>
      <a:accent4>
        <a:srgbClr val="F15926"/>
      </a:accent4>
      <a:accent5>
        <a:srgbClr val="906083"/>
      </a:accent5>
      <a:accent6>
        <a:srgbClr val="E89C2B"/>
      </a:accent6>
      <a:hlink>
        <a:srgbClr val="FFFFFF"/>
      </a:hlink>
      <a:folHlink>
        <a:srgbClr val="FFFFFF"/>
      </a:folHlink>
    </a:clrScheme>
    <a:fontScheme name="Expense Trends Budget">
      <a:majorFont>
        <a:latin typeface="Century Gothic"/>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3"/>
    <pageSetUpPr autoPageBreaks="0" fitToPage="1"/>
  </sheetPr>
  <dimension ref="A1:A18"/>
  <sheetViews>
    <sheetView showGridLines="0" zoomScale="90" zoomScaleNormal="90" workbookViewId="0"/>
  </sheetViews>
  <sheetFormatPr defaultColWidth="9" defaultRowHeight="30" customHeight="1" x14ac:dyDescent="0.25"/>
  <cols>
    <col min="1" max="1" width="152.42578125" style="11" customWidth="1"/>
    <col min="2" max="16384" width="9" style="11"/>
  </cols>
  <sheetData>
    <row r="1" spans="1:1" ht="35.1" customHeight="1" x14ac:dyDescent="0.4">
      <c r="A1" s="4" t="s">
        <v>0</v>
      </c>
    </row>
    <row r="2" spans="1:1" ht="30" customHeight="1" x14ac:dyDescent="0.25">
      <c r="A2" s="6" t="s">
        <v>1</v>
      </c>
    </row>
    <row r="3" spans="1:1" ht="30" customHeight="1" x14ac:dyDescent="0.25">
      <c r="A3" s="10" t="s">
        <v>2</v>
      </c>
    </row>
    <row r="4" spans="1:1" ht="30" customHeight="1" x14ac:dyDescent="0.25">
      <c r="A4" s="10" t="s">
        <v>3</v>
      </c>
    </row>
    <row r="5" spans="1:1" ht="30" customHeight="1" x14ac:dyDescent="0.25">
      <c r="A5" s="6" t="s">
        <v>4</v>
      </c>
    </row>
    <row r="6" spans="1:1" ht="30" customHeight="1" x14ac:dyDescent="0.25">
      <c r="A6" s="10" t="s">
        <v>5</v>
      </c>
    </row>
    <row r="7" spans="1:1" ht="30" customHeight="1" x14ac:dyDescent="0.25">
      <c r="A7" s="12" t="str">
        <f>ROW(A1)&amp;". Jika tabel tidak memiliki baris Total, mulailah mengetik di bawah tabel dan tabel akan meluas secara otomatis saat Anda menekan Enter atau tombol Tab."</f>
        <v>1. Jika tabel tidak memiliki baris Total, mulailah mengetik di bawah tabel dan tabel akan meluas secara otomatis saat Anda menekan Enter atau tombol Tab.</v>
      </c>
    </row>
    <row r="8" spans="1:1" ht="30" customHeight="1" x14ac:dyDescent="0.25">
      <c r="A8" s="16" t="str">
        <f>ROW(A2)&amp;". Letakkan penunjuk sel dalam sel terakhir di atas baris Total, seperti total untuk pengeluaran terakhir, lalu tekan tombol Tab."</f>
        <v>2. Letakkan penunjuk sel dalam sel terakhir di atas baris Total, seperti total untuk pengeluaran terakhir, lalu tekan tombol Tab.</v>
      </c>
    </row>
    <row r="9" spans="1:1" ht="30" customHeight="1" x14ac:dyDescent="0.25">
      <c r="A9" s="16" t="str">
        <f>ROW(A3)&amp;". Klik kanan dalam tabel, dan pada menu pop-up, arahkan ke Sisipkan, lalu klik Baris Tabel Atas atau Tabel Baris Bawah."</f>
        <v>3. Klik kanan dalam tabel, dan pada menu pop-up, arahkan ke Sisipkan, lalu klik Baris Tabel Atas atau Tabel Baris Bawah.</v>
      </c>
    </row>
    <row r="10" spans="1:1" ht="30" customHeight="1" x14ac:dyDescent="0.25">
      <c r="A10" s="13" t="str">
        <f>ROW(A4)&amp;". Di sudut kanan bawah tabel, letakkan mouse pada gagang pengatur ukuran tabel dan seret ke bawah untuk menambah jumlah baris tabel yang tersedia."</f>
        <v>4. Di sudut kanan bawah tabel, letakkan mouse pada gagang pengatur ukuran tabel dan seret ke bawah untuk menambah jumlah baris tabel yang tersedia.</v>
      </c>
    </row>
    <row r="11" spans="1:1" ht="30" customHeight="1" x14ac:dyDescent="0.25">
      <c r="A11" s="10" t="s">
        <v>6</v>
      </c>
    </row>
    <row r="12" spans="1:1" ht="30" customHeight="1" x14ac:dyDescent="0.25">
      <c r="A12" s="10" t="s">
        <v>7</v>
      </c>
    </row>
    <row r="13" spans="1:1" ht="30" customHeight="1" x14ac:dyDescent="0.25">
      <c r="A13" s="7" t="s">
        <v>8</v>
      </c>
    </row>
    <row r="14" spans="1:1" ht="30" customHeight="1" x14ac:dyDescent="0.25">
      <c r="A14" s="13" t="str">
        <f>ROW(A1)&amp;". Pengeluaran 1 dimasukkan di lembar kerja ringkasan di bawah Pengeluaran dalam tabel RingkasanPengeluaran (seperti judul untuk tipe pengeluaran)"</f>
        <v>1. Pengeluaran 1 dimasukkan di lembar kerja ringkasan di bawah Pengeluaran dalam tabel RingkasanPengeluaran (seperti judul untuk tipe pengeluaran)</v>
      </c>
    </row>
    <row r="15" spans="1:1" ht="30" customHeight="1" x14ac:dyDescent="0.25">
      <c r="A15" s="13" t="str">
        <f>ROW(A2)&amp;". Untuk setiap bulannya pengeluaran tersebut terjadi, masukkan nilai untuk pengeluaran dalam lembar kerja bulan yang terkait."</f>
        <v>2. Untuk setiap bulannya pengeluaran tersebut terjadi, masukkan nilai untuk pengeluaran dalam lembar kerja bulan yang terkait.</v>
      </c>
    </row>
    <row r="16" spans="1:1" ht="30" customHeight="1" x14ac:dyDescent="0.25">
      <c r="A16" s="5" t="str">
        <f>ROW(A3)&amp;". Tipe pengeluaran dari lembar kerja RingkasanPengeluaran akan membuat daftar kategori untuk kolom Kategori dalam lembar kerja setiap bulan."</f>
        <v>3. Tipe pengeluaran dari lembar kerja RingkasanPengeluaran akan membuat daftar kategori untuk kolom Kategori dalam lembar kerja setiap bulan.</v>
      </c>
    </row>
    <row r="17" spans="1:1" ht="30" customHeight="1" x14ac:dyDescent="0.25">
      <c r="A17" s="5" t="str">
        <f>ROW(A4)&amp;". Gunakan daftar kategori di kolom Kategori untuk memilih tipe pengeluaran yang terkait bagi jumlah pengeluaran yang dimasukkan"</f>
        <v>4. Gunakan daftar kategori di kolom Kategori untuk memilih tipe pengeluaran yang terkait bagi jumlah pengeluaran yang dimasukkan</v>
      </c>
    </row>
    <row r="18" spans="1:1" ht="30" customHeight="1" x14ac:dyDescent="0.25">
      <c r="A18" s="5" t="str">
        <f>ROW(A5)&amp;". Untuk menambahkan pengeluaran baru untuk setiap bulan, tambahkan baris baru ke tabel RingkasanPengeluaran di lembar kerja ringkasan, lalu masukkan detail pengeluaran yang terkait di lembar kerja bulan yang berkaitan."</f>
        <v>5. Untuk menambahkan pengeluaran baru untuk setiap bulan, tambahkan baris baru ke tabel RingkasanPengeluaran di lembar kerja ringkasan, lalu masukkan detail pengeluaran yang terkait di lembar kerja bulan yang berkaitan.</v>
      </c>
    </row>
  </sheetData>
  <dataValidations count="1">
    <dataValidation allowBlank="1" showInputMessage="1" showErrorMessage="1" prompt="Lembar kerja tips menjelaskan cara penggunaan buku kerja ini" sqref="A1"/>
  </dataValidations>
  <printOptions horizontalCentered="1"/>
  <pageMargins left="0.7" right="0.7" top="0.75" bottom="0.75" header="0.3" footer="0.3"/>
  <pageSetup paperSize="9"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5"/>
    <pageSetUpPr autoPageBreaks="0" fitToPage="1"/>
  </sheetPr>
  <dimension ref="A1:E9"/>
  <sheetViews>
    <sheetView showGridLines="0" zoomScaleNormal="100" workbookViewId="0">
      <selection sqref="A1:C1"/>
    </sheetView>
  </sheetViews>
  <sheetFormatPr defaultRowHeight="30" customHeight="1" x14ac:dyDescent="0.25"/>
  <cols>
    <col min="1" max="3" width="19.7109375" customWidth="1"/>
    <col min="4" max="5" width="30.5703125" customWidth="1"/>
  </cols>
  <sheetData>
    <row r="1" spans="1:5" ht="35.1" customHeight="1" x14ac:dyDescent="0.4">
      <c r="A1" s="26" t="s">
        <v>47</v>
      </c>
      <c r="B1" s="26"/>
      <c r="C1" s="27"/>
      <c r="D1" s="15" t="s">
        <v>37</v>
      </c>
      <c r="E1" s="15" t="s">
        <v>29</v>
      </c>
    </row>
    <row r="2" spans="1:5" ht="17.100000000000001" customHeight="1" x14ac:dyDescent="0.25">
      <c r="A2" s="14" t="s">
        <v>32</v>
      </c>
      <c r="B2" s="14" t="s">
        <v>33</v>
      </c>
      <c r="C2" s="14" t="s">
        <v>36</v>
      </c>
      <c r="D2" s="14" t="s">
        <v>38</v>
      </c>
      <c r="E2" s="14" t="s">
        <v>39</v>
      </c>
    </row>
    <row r="3" spans="1:5" ht="30" customHeight="1" x14ac:dyDescent="0.25">
      <c r="A3" s="20">
        <f ca="1">DATE(YEAR(TODAY()),8,8)</f>
        <v>42955</v>
      </c>
      <c r="B3" s="2" t="s">
        <v>34</v>
      </c>
      <c r="C3" s="18"/>
      <c r="D3" s="2" t="s">
        <v>11</v>
      </c>
      <c r="E3" s="2" t="s">
        <v>40</v>
      </c>
    </row>
    <row r="4" spans="1:5" ht="30" customHeight="1" x14ac:dyDescent="0.25">
      <c r="A4" s="20">
        <f ca="1">DATE(YEAR(TODAY()),8,9)</f>
        <v>42956</v>
      </c>
      <c r="B4" s="2" t="s">
        <v>35</v>
      </c>
      <c r="C4" s="18"/>
      <c r="D4" s="2" t="s">
        <v>12</v>
      </c>
      <c r="E4" s="2"/>
    </row>
    <row r="5" spans="1:5" ht="30" customHeight="1" x14ac:dyDescent="0.25">
      <c r="A5" s="20"/>
      <c r="B5" s="2"/>
      <c r="C5" s="18"/>
      <c r="D5" s="2" t="s">
        <v>12</v>
      </c>
      <c r="E5" s="2"/>
    </row>
    <row r="6" spans="1:5" ht="30" customHeight="1" x14ac:dyDescent="0.25">
      <c r="A6" s="20"/>
      <c r="B6" s="2"/>
      <c r="C6" s="18"/>
      <c r="D6" s="2" t="s">
        <v>13</v>
      </c>
      <c r="E6" s="2"/>
    </row>
    <row r="7" spans="1:5" ht="30" customHeight="1" x14ac:dyDescent="0.25">
      <c r="A7" s="20"/>
      <c r="B7" s="2"/>
      <c r="C7" s="18"/>
      <c r="D7" s="2" t="s">
        <v>14</v>
      </c>
      <c r="E7" s="2"/>
    </row>
    <row r="8" spans="1:5" ht="30" customHeight="1" x14ac:dyDescent="0.25">
      <c r="A8" s="20"/>
      <c r="B8" s="2"/>
      <c r="C8" s="18"/>
      <c r="D8" s="2" t="s">
        <v>15</v>
      </c>
      <c r="E8" s="2"/>
    </row>
    <row r="9" spans="1:5" ht="30" customHeight="1" x14ac:dyDescent="0.25">
      <c r="A9" s="23" t="s">
        <v>16</v>
      </c>
      <c r="B9" s="23"/>
      <c r="C9" s="24">
        <f>SUBTOTAL(109,PengeluaranAgs[Jumlah])</f>
        <v>0</v>
      </c>
      <c r="D9" s="23"/>
      <c r="E9" s="23"/>
    </row>
  </sheetData>
  <mergeCells count="1">
    <mergeCell ref="A1:C1"/>
  </mergeCells>
  <dataValidations count="11">
    <dataValidation type="list" errorStyle="warning" allowBlank="1" showInputMessage="1" showErrorMessage="1" error="Pengeluaran dari menu menurun harus dipilih sesuai urutan agar dapat disertakan di lembar Ringkasan" sqref="D3:D8">
      <formula1>KategoriPengeluaran</formula1>
    </dataValidation>
    <dataValidation allowBlank="1" showInputMessage="1" showErrorMessage="1" prompt="Pengeluaran mendetail dijelaskan di tabel dalam lembar kerja ini. Hyperlink navigasi ke lembar kerja ringkasan dan lembar kerja tips secara berurutan ada di sel D1 dan E1" sqref="A1:C1"/>
    <dataValidation allowBlank="1" showInputMessage="1" showErrorMessage="1" prompt="Hyperlink navigasi ke lembar kerja ringkasan" sqref="D1"/>
    <dataValidation allowBlank="1" showInputMessage="1" showErrorMessage="1" prompt="Hyperlink navigasi ke lembar kerja tips" sqref="E1"/>
    <dataValidation allowBlank="1" showInputMessage="1" showErrorMessage="1" prompt="Masukkan tanggal pengeluaran dalam kolom ini" sqref="A2"/>
    <dataValidation allowBlank="1" showInputMessage="1" showErrorMessage="1" prompt="Masukkan PO# dalam kolom ini" sqref="B2"/>
    <dataValidation allowBlank="1" showInputMessage="1" showErrorMessage="1" prompt="Masukkan Jumlah pengeluaran dalam kolom ini" sqref="C2"/>
    <dataValidation allowBlank="1" showInputMessage="1" showErrorMessage="1" prompt="Daftar kategori pengeluaran otomatis dikumpulkan dari kolom Pengeluaran dalam tabel Ringkasan Pengeluaran di lembar kerja ringkasan. ALT+PANAH BAWAH untuk menavigasi daftar. ENTER untuk memilih Kategori" sqref="D2"/>
    <dataValidation allowBlank="1" showInputMessage="1" showErrorMessage="1" prompt="Masukkan deskripsi pengeluaran dalam kolom ini" sqref="E2"/>
    <dataValidation type="custom" errorStyle="warning" allowBlank="1" showInputMessage="1" showErrorMessage="1" errorTitle="Validasi Jumlah" error="Jumlah harus berupa angka." sqref="C3:C8">
      <formula1>ISNUMBER($C3)</formula1>
    </dataValidation>
    <dataValidation type="custom" errorStyle="warning" allowBlank="1" showInputMessage="1" showErrorMessage="1" error="Tanggal dalam Agustus harus dimasukkan sesuai urutan agar pengeluaran ini ditambahkan ke lembar Ringkasan" sqref="A3:A8">
      <formula1>MONTH($A3)=8</formula1>
    </dataValidation>
  </dataValidations>
  <hyperlinks>
    <hyperlink ref="D1" location="ringkasan!A1" tooltip="Pilih untuk menampilkan ringkasan" display="Ringkasan"/>
    <hyperlink ref="E1" location="tips!A1" tooltip="Pilih untuk menavigasi ke lembar kerja tips" display="Tips"/>
  </hyperlinks>
  <printOptions horizontalCentered="1"/>
  <pageMargins left="0.7" right="0.7" top="0.75" bottom="0.75" header="0.3" footer="0.3"/>
  <pageSetup paperSize="9" fitToHeight="0" orientation="portrait"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5" tint="0.39997558519241921"/>
    <pageSetUpPr autoPageBreaks="0" fitToPage="1"/>
  </sheetPr>
  <dimension ref="A1:E9"/>
  <sheetViews>
    <sheetView showGridLines="0" workbookViewId="0">
      <selection sqref="A1:C1"/>
    </sheetView>
  </sheetViews>
  <sheetFormatPr defaultRowHeight="30" customHeight="1" x14ac:dyDescent="0.25"/>
  <cols>
    <col min="1" max="3" width="19.7109375" customWidth="1"/>
    <col min="4" max="5" width="30.5703125" customWidth="1"/>
  </cols>
  <sheetData>
    <row r="1" spans="1:5" ht="35.1" customHeight="1" x14ac:dyDescent="0.4">
      <c r="A1" s="26" t="s">
        <v>48</v>
      </c>
      <c r="B1" s="26"/>
      <c r="C1" s="27"/>
      <c r="D1" s="15" t="s">
        <v>37</v>
      </c>
      <c r="E1" s="15" t="s">
        <v>29</v>
      </c>
    </row>
    <row r="2" spans="1:5" ht="17.100000000000001" customHeight="1" x14ac:dyDescent="0.25">
      <c r="A2" s="3" t="s">
        <v>32</v>
      </c>
      <c r="B2" s="3" t="s">
        <v>33</v>
      </c>
      <c r="C2" s="3" t="s">
        <v>36</v>
      </c>
      <c r="D2" s="3" t="s">
        <v>38</v>
      </c>
      <c r="E2" s="3" t="s">
        <v>39</v>
      </c>
    </row>
    <row r="3" spans="1:5" ht="30" customHeight="1" x14ac:dyDescent="0.25">
      <c r="A3" s="20">
        <f ca="1">DATE(YEAR(TODAY()),9,9)</f>
        <v>42987</v>
      </c>
      <c r="B3" s="2" t="s">
        <v>34</v>
      </c>
      <c r="C3" s="18"/>
      <c r="D3" s="2" t="s">
        <v>11</v>
      </c>
      <c r="E3" s="2" t="s">
        <v>40</v>
      </c>
    </row>
    <row r="4" spans="1:5" ht="30" customHeight="1" x14ac:dyDescent="0.25">
      <c r="A4" s="20">
        <f ca="1">DATE(YEAR(TODAY()),9,15)</f>
        <v>42993</v>
      </c>
      <c r="B4" s="2" t="s">
        <v>35</v>
      </c>
      <c r="C4" s="18"/>
      <c r="D4" s="2" t="s">
        <v>12</v>
      </c>
      <c r="E4" s="2"/>
    </row>
    <row r="5" spans="1:5" ht="30" customHeight="1" x14ac:dyDescent="0.25">
      <c r="A5" s="20"/>
      <c r="B5" s="2"/>
      <c r="C5" s="18"/>
      <c r="D5" s="2" t="s">
        <v>12</v>
      </c>
      <c r="E5" s="2"/>
    </row>
    <row r="6" spans="1:5" ht="30" customHeight="1" x14ac:dyDescent="0.25">
      <c r="A6" s="20"/>
      <c r="B6" s="2"/>
      <c r="C6" s="18"/>
      <c r="D6" s="2" t="s">
        <v>13</v>
      </c>
      <c r="E6" s="2"/>
    </row>
    <row r="7" spans="1:5" ht="30" customHeight="1" x14ac:dyDescent="0.25">
      <c r="A7" s="20"/>
      <c r="B7" s="2"/>
      <c r="C7" s="18"/>
      <c r="D7" s="2" t="s">
        <v>14</v>
      </c>
      <c r="E7" s="2"/>
    </row>
    <row r="8" spans="1:5" ht="30" customHeight="1" x14ac:dyDescent="0.25">
      <c r="A8" s="20"/>
      <c r="B8" s="2"/>
      <c r="C8" s="18"/>
      <c r="D8" s="2" t="s">
        <v>15</v>
      </c>
      <c r="E8" s="2"/>
    </row>
    <row r="9" spans="1:5" ht="30" customHeight="1" x14ac:dyDescent="0.25">
      <c r="A9" s="23" t="s">
        <v>16</v>
      </c>
      <c r="B9" s="23"/>
      <c r="C9" s="24">
        <f>SUBTOTAL(109,PengeluaranSep[Jumlah])</f>
        <v>0</v>
      </c>
      <c r="D9" s="23"/>
      <c r="E9" s="23"/>
    </row>
  </sheetData>
  <mergeCells count="1">
    <mergeCell ref="A1:C1"/>
  </mergeCells>
  <dataValidations count="11">
    <dataValidation type="list" errorStyle="warning" allowBlank="1" showInputMessage="1" showErrorMessage="1" error="Pengeluaran dari menu menurun harus dipilih sesuai urutan agar dapat disertakan di lembar Ringkasan" sqref="D3:D8">
      <formula1>KategoriPengeluaran</formula1>
    </dataValidation>
    <dataValidation allowBlank="1" showInputMessage="1" showErrorMessage="1" prompt="Pengeluaran mendetail dijelaskan di tabel dalam lembar kerja ini. Hyperlink navigasi ke lembar kerja ringkasan dan lembar kerja tips secara berurutan ada di sel D1 dan E1" sqref="A1:C1"/>
    <dataValidation allowBlank="1" showInputMessage="1" showErrorMessage="1" prompt="Hyperlink navigasi ke lembar kerja ringkasan" sqref="D1"/>
    <dataValidation allowBlank="1" showInputMessage="1" showErrorMessage="1" prompt="Hyperlink navigasi ke lembar kerja tips" sqref="E1"/>
    <dataValidation allowBlank="1" showInputMessage="1" showErrorMessage="1" prompt="Masukkan tanggal pengeluaran dalam kolom ini" sqref="A2"/>
    <dataValidation allowBlank="1" showInputMessage="1" showErrorMessage="1" prompt="Masukkan PO# dalam kolom ini" sqref="B2"/>
    <dataValidation allowBlank="1" showInputMessage="1" showErrorMessage="1" prompt="Masukkan Jumlah pengeluaran dalam kolom ini" sqref="C2"/>
    <dataValidation allowBlank="1" showInputMessage="1" showErrorMessage="1" prompt="Daftar kategori pengeluaran otomatis dikumpulkan dari kolom Pengeluaran dalam tabel Ringkasan Pengeluaran di lembar kerja ringkasan. ALT+PANAH BAWAH untuk menavigasi daftar. ENTER untuk memilih Kategori" sqref="D2"/>
    <dataValidation allowBlank="1" showInputMessage="1" showErrorMessage="1" prompt="Masukkan deskripsi pengeluaran dalam kolom ini" sqref="E2"/>
    <dataValidation type="custom" errorStyle="warning" allowBlank="1" showInputMessage="1" showErrorMessage="1" errorTitle="Validasi Jumlah" error="Jumlah harus berupa angka." sqref="C3:C8">
      <formula1>ISNUMBER($C3)</formula1>
    </dataValidation>
    <dataValidation type="custom" errorStyle="warning" allowBlank="1" showInputMessage="1" showErrorMessage="1" error="Tanggal dalam September harus dimasukkan sesuai urutan agar pengeluaran ini ditambahkan ke lembar Ringkasan" sqref="A3:A8">
      <formula1>MONTH($A3)=9</formula1>
    </dataValidation>
  </dataValidations>
  <hyperlinks>
    <hyperlink ref="D1" location="ringkasan!A1" tooltip="Pilih untuk menampilkan ringkasan" display="Ringkasan"/>
    <hyperlink ref="E1" location="tips!A1" tooltip="Pilih untuk menavigasi ke lembar kerja tips" display="Tips"/>
  </hyperlinks>
  <printOptions horizontalCentered="1"/>
  <pageMargins left="0.7" right="0.7" top="0.75" bottom="0.75" header="0.3" footer="0.3"/>
  <pageSetup paperSize="9" fitToHeight="0" orientation="portrait"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5" tint="0.59999389629810485"/>
    <pageSetUpPr autoPageBreaks="0" fitToPage="1"/>
  </sheetPr>
  <dimension ref="A1:E9"/>
  <sheetViews>
    <sheetView showGridLines="0" workbookViewId="0">
      <selection sqref="A1:C1"/>
    </sheetView>
  </sheetViews>
  <sheetFormatPr defaultRowHeight="30" customHeight="1" x14ac:dyDescent="0.25"/>
  <cols>
    <col min="1" max="3" width="19.7109375" customWidth="1"/>
    <col min="4" max="5" width="30.5703125" customWidth="1"/>
  </cols>
  <sheetData>
    <row r="1" spans="1:5" ht="35.1" customHeight="1" x14ac:dyDescent="0.4">
      <c r="A1" s="26" t="s">
        <v>49</v>
      </c>
      <c r="B1" s="26"/>
      <c r="C1" s="27"/>
      <c r="D1" s="15" t="s">
        <v>37</v>
      </c>
      <c r="E1" s="15" t="s">
        <v>29</v>
      </c>
    </row>
    <row r="2" spans="1:5" ht="17.100000000000001" customHeight="1" x14ac:dyDescent="0.25">
      <c r="A2" s="14" t="s">
        <v>32</v>
      </c>
      <c r="B2" s="14" t="s">
        <v>33</v>
      </c>
      <c r="C2" s="14" t="s">
        <v>36</v>
      </c>
      <c r="D2" s="14" t="s">
        <v>38</v>
      </c>
      <c r="E2" s="14" t="s">
        <v>39</v>
      </c>
    </row>
    <row r="3" spans="1:5" ht="30" customHeight="1" x14ac:dyDescent="0.25">
      <c r="A3" s="20">
        <f ca="1">DATE(YEAR(TODAY()),10,10)</f>
        <v>43018</v>
      </c>
      <c r="B3" s="2" t="s">
        <v>34</v>
      </c>
      <c r="C3" s="18"/>
      <c r="D3" s="2" t="s">
        <v>11</v>
      </c>
      <c r="E3" s="2" t="s">
        <v>40</v>
      </c>
    </row>
    <row r="4" spans="1:5" ht="30" customHeight="1" x14ac:dyDescent="0.25">
      <c r="A4" s="20">
        <f ca="1">DATE(YEAR(TODAY()),10,21)</f>
        <v>43029</v>
      </c>
      <c r="B4" s="2" t="s">
        <v>35</v>
      </c>
      <c r="C4" s="18"/>
      <c r="D4" s="2" t="s">
        <v>12</v>
      </c>
      <c r="E4" s="2"/>
    </row>
    <row r="5" spans="1:5" ht="30" customHeight="1" x14ac:dyDescent="0.25">
      <c r="A5" s="20"/>
      <c r="B5" s="2"/>
      <c r="C5" s="18"/>
      <c r="D5" s="2" t="s">
        <v>12</v>
      </c>
      <c r="E5" s="2"/>
    </row>
    <row r="6" spans="1:5" ht="30" customHeight="1" x14ac:dyDescent="0.25">
      <c r="A6" s="20"/>
      <c r="B6" s="2"/>
      <c r="C6" s="18"/>
      <c r="D6" s="2" t="s">
        <v>13</v>
      </c>
      <c r="E6" s="2"/>
    </row>
    <row r="7" spans="1:5" ht="30" customHeight="1" x14ac:dyDescent="0.25">
      <c r="A7" s="20"/>
      <c r="B7" s="2"/>
      <c r="C7" s="18"/>
      <c r="D7" s="2" t="s">
        <v>14</v>
      </c>
      <c r="E7" s="2"/>
    </row>
    <row r="8" spans="1:5" ht="30" customHeight="1" x14ac:dyDescent="0.25">
      <c r="A8" s="20"/>
      <c r="B8" s="2"/>
      <c r="C8" s="18"/>
      <c r="D8" s="2" t="s">
        <v>15</v>
      </c>
      <c r="E8" s="2"/>
    </row>
    <row r="9" spans="1:5" ht="30" customHeight="1" x14ac:dyDescent="0.25">
      <c r="A9" s="23" t="s">
        <v>16</v>
      </c>
      <c r="B9" s="23"/>
      <c r="C9" s="24">
        <f>SUBTOTAL(109,PengeluaranOkt[Jumlah])</f>
        <v>0</v>
      </c>
      <c r="D9" s="23"/>
      <c r="E9" s="23"/>
    </row>
  </sheetData>
  <mergeCells count="1">
    <mergeCell ref="A1:C1"/>
  </mergeCells>
  <dataValidations count="11">
    <dataValidation type="list" errorStyle="warning" allowBlank="1" showInputMessage="1" showErrorMessage="1" error="Pengeluaran dari menu menurun harus dipilih sesuai urutan agar dapat disertakan di lembar Ringkasan" sqref="D3:D8">
      <formula1>KategoriPengeluaran</formula1>
    </dataValidation>
    <dataValidation allowBlank="1" showInputMessage="1" showErrorMessage="1" prompt="Pengeluaran mendetail dijelaskan di tabel dalam lembar kerja ini. Hyperlink navigasi ke lembar kerja ringkasan dan lembar kerja tips secara berurutan ada di sel D1 dan E1" sqref="A1:C1"/>
    <dataValidation allowBlank="1" showInputMessage="1" showErrorMessage="1" prompt="Hyperlink navigasi ke lembar kerja ringkasan" sqref="D1"/>
    <dataValidation allowBlank="1" showInputMessage="1" showErrorMessage="1" prompt="Hyperlink navigasi ke lembar kerja tips" sqref="E1"/>
    <dataValidation allowBlank="1" showInputMessage="1" showErrorMessage="1" prompt="Masukkan tanggal pengeluaran dalam kolom ini" sqref="A2"/>
    <dataValidation allowBlank="1" showInputMessage="1" showErrorMessage="1" prompt="Masukkan PO# dalam kolom ini" sqref="B2"/>
    <dataValidation allowBlank="1" showInputMessage="1" showErrorMessage="1" prompt="Masukkan Jumlah pengeluaran dalam kolom ini" sqref="C2"/>
    <dataValidation allowBlank="1" showInputMessage="1" showErrorMessage="1" prompt="Daftar kategori pengeluaran otomatis dikumpulkan dari kolom Pengeluaran dalam tabel Ringkasan Pengeluaran di lembar kerja ringkasan. ALT+PANAH BAWAH untuk menavigasi daftar. ENTER untuk memilih Kategori" sqref="D2"/>
    <dataValidation allowBlank="1" showInputMessage="1" showErrorMessage="1" prompt="Masukkan deskripsi pengeluaran dalam kolom ini" sqref="E2"/>
    <dataValidation type="custom" errorStyle="warning" allowBlank="1" showInputMessage="1" showErrorMessage="1" errorTitle="Validasi Jumlah" error="Jumlah harus berupa angka." sqref="C3:C8">
      <formula1>ISNUMBER($C3)</formula1>
    </dataValidation>
    <dataValidation type="custom" errorStyle="warning" allowBlank="1" showInputMessage="1" showErrorMessage="1" error="Tanggal dalam Oktober harus dimasukkan sesuai urutan agar pengeluaran ini ditambahkan ke lembar Ringkasan" sqref="A3:A8">
      <formula1>MONTH($A3)=10</formula1>
    </dataValidation>
  </dataValidations>
  <hyperlinks>
    <hyperlink ref="D1" location="ringkasan!A1" tooltip="Pilih untuk menampilkan ringkasan" display="Ringkasan"/>
    <hyperlink ref="E1" location="tips!A1" tooltip="Pilih untuk menavigasi ke lembar kerja tips" display="Tips"/>
  </hyperlinks>
  <printOptions horizontalCentered="1"/>
  <pageMargins left="0.7" right="0.7" top="0.75" bottom="0.75" header="0.3" footer="0.3"/>
  <pageSetup paperSize="9" fitToHeight="0" orientation="portrait"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5" tint="0.79998168889431442"/>
    <pageSetUpPr autoPageBreaks="0" fitToPage="1"/>
  </sheetPr>
  <dimension ref="A1:E9"/>
  <sheetViews>
    <sheetView showGridLines="0" workbookViewId="0">
      <selection sqref="A1:C1"/>
    </sheetView>
  </sheetViews>
  <sheetFormatPr defaultRowHeight="30" customHeight="1" x14ac:dyDescent="0.25"/>
  <cols>
    <col min="1" max="3" width="19.7109375" customWidth="1"/>
    <col min="4" max="5" width="30.5703125" customWidth="1"/>
  </cols>
  <sheetData>
    <row r="1" spans="1:5" ht="35.1" customHeight="1" x14ac:dyDescent="0.4">
      <c r="A1" s="26" t="s">
        <v>50</v>
      </c>
      <c r="B1" s="26"/>
      <c r="C1" s="27"/>
      <c r="D1" s="15" t="s">
        <v>37</v>
      </c>
      <c r="E1" s="15" t="s">
        <v>29</v>
      </c>
    </row>
    <row r="2" spans="1:5" ht="17.100000000000001" customHeight="1" x14ac:dyDescent="0.25">
      <c r="A2" s="14" t="s">
        <v>32</v>
      </c>
      <c r="B2" s="14" t="s">
        <v>33</v>
      </c>
      <c r="C2" s="14" t="s">
        <v>36</v>
      </c>
      <c r="D2" s="14" t="s">
        <v>38</v>
      </c>
      <c r="E2" s="14" t="s">
        <v>39</v>
      </c>
    </row>
    <row r="3" spans="1:5" ht="30" customHeight="1" x14ac:dyDescent="0.25">
      <c r="A3" s="20">
        <f ca="1">DATE(YEAR(TODAY()),11,14)</f>
        <v>43053</v>
      </c>
      <c r="B3" s="2" t="s">
        <v>34</v>
      </c>
      <c r="C3" s="18"/>
      <c r="D3" s="2" t="s">
        <v>11</v>
      </c>
      <c r="E3" s="2" t="s">
        <v>40</v>
      </c>
    </row>
    <row r="4" spans="1:5" ht="30" customHeight="1" x14ac:dyDescent="0.25">
      <c r="A4" s="20">
        <f ca="1">DATE(YEAR(TODAY()),11,21)</f>
        <v>43060</v>
      </c>
      <c r="B4" s="2" t="s">
        <v>35</v>
      </c>
      <c r="C4" s="18"/>
      <c r="D4" s="2" t="s">
        <v>12</v>
      </c>
      <c r="E4" s="2"/>
    </row>
    <row r="5" spans="1:5" ht="30" customHeight="1" x14ac:dyDescent="0.25">
      <c r="A5" s="20"/>
      <c r="B5" s="2"/>
      <c r="C5" s="18"/>
      <c r="D5" s="2" t="s">
        <v>12</v>
      </c>
      <c r="E5" s="2"/>
    </row>
    <row r="6" spans="1:5" ht="30" customHeight="1" x14ac:dyDescent="0.25">
      <c r="A6" s="20"/>
      <c r="B6" s="2"/>
      <c r="C6" s="18"/>
      <c r="D6" s="2" t="s">
        <v>13</v>
      </c>
      <c r="E6" s="2"/>
    </row>
    <row r="7" spans="1:5" ht="30" customHeight="1" x14ac:dyDescent="0.25">
      <c r="A7" s="20"/>
      <c r="B7" s="2"/>
      <c r="C7" s="18"/>
      <c r="D7" s="2" t="s">
        <v>14</v>
      </c>
      <c r="E7" s="2"/>
    </row>
    <row r="8" spans="1:5" ht="30" customHeight="1" x14ac:dyDescent="0.25">
      <c r="A8" s="20"/>
      <c r="B8" s="2"/>
      <c r="C8" s="18"/>
      <c r="D8" s="2" t="s">
        <v>15</v>
      </c>
      <c r="E8" s="2"/>
    </row>
    <row r="9" spans="1:5" ht="30" customHeight="1" x14ac:dyDescent="0.25">
      <c r="A9" s="23" t="s">
        <v>16</v>
      </c>
      <c r="B9" s="23"/>
      <c r="C9" s="24">
        <f>SUBTOTAL(109,PengeluaranNov[Jumlah])</f>
        <v>0</v>
      </c>
      <c r="D9" s="23"/>
      <c r="E9" s="23"/>
    </row>
  </sheetData>
  <mergeCells count="1">
    <mergeCell ref="A1:C1"/>
  </mergeCells>
  <dataValidations count="11">
    <dataValidation type="list" errorStyle="warning" allowBlank="1" showInputMessage="1" showErrorMessage="1" error="Pengeluaran dari menu menurun harus dipilih sesuai urutan agar dapat disertakan di lembar Ringkasan" sqref="D3:D8">
      <formula1>KategoriPengeluaran</formula1>
    </dataValidation>
    <dataValidation allowBlank="1" showInputMessage="1" showErrorMessage="1" prompt="Pengeluaran mendetail dijelaskan di tabel dalam lembar kerja ini. Hyperlink navigasi ke lembar kerja ringkasan dan lembar kerja tips secara berurutan ada di sel D1 dan E1" sqref="A1:C1"/>
    <dataValidation allowBlank="1" showInputMessage="1" showErrorMessage="1" prompt="Hyperlink navigasi ke lembar kerja ringkasan" sqref="D1"/>
    <dataValidation allowBlank="1" showInputMessage="1" showErrorMessage="1" prompt="Hyperlink navigasi ke lembar kerja tips" sqref="E1"/>
    <dataValidation allowBlank="1" showInputMessage="1" showErrorMessage="1" prompt="Masukkan tanggal pengeluaran dalam kolom ini" sqref="A2"/>
    <dataValidation allowBlank="1" showInputMessage="1" showErrorMessage="1" prompt="Masukkan PO# dalam kolom ini" sqref="B2"/>
    <dataValidation allowBlank="1" showInputMessage="1" showErrorMessage="1" prompt="Masukkan Jumlah pengeluaran dalam kolom ini" sqref="C2"/>
    <dataValidation allowBlank="1" showInputMessage="1" showErrorMessage="1" prompt="Daftar kategori pengeluaran otomatis dikumpulkan dari kolom Pengeluaran dalam tabel Ringkasan Pengeluaran di lembar kerja ringkasan. ALT+PANAH BAWAH untuk menavigasi daftar. ENTER untuk memilih Kategori" sqref="D2"/>
    <dataValidation allowBlank="1" showInputMessage="1" showErrorMessage="1" prompt="Masukkan deskripsi pengeluaran dalam kolom ini" sqref="E2"/>
    <dataValidation type="custom" errorStyle="warning" allowBlank="1" showInputMessage="1" showErrorMessage="1" errorTitle="Validasi Jumlah" error="Jumlah harus berupa angka." sqref="C3:C8">
      <formula1>ISNUMBER($C3)</formula1>
    </dataValidation>
    <dataValidation type="custom" errorStyle="warning" allowBlank="1" showInputMessage="1" showErrorMessage="1" error="Tanggal dalam November harus dimasukkan sesuai urutan agar pengeluaran ini ditambahkan ke lembar Ringkasan" sqref="A3:A8">
      <formula1>MONTH($A3)=11</formula1>
    </dataValidation>
  </dataValidations>
  <hyperlinks>
    <hyperlink ref="D1" location="ringkasan!A1" tooltip="Pilih untuk menampilkan ringkasan" display="Ringkasan"/>
    <hyperlink ref="E1" location="tips!A1" tooltip="Pilih untuk menavigasi ke lembar kerja tips" display="Tips"/>
  </hyperlinks>
  <printOptions horizontalCentered="1"/>
  <pageMargins left="0.7" right="0.7" top="0.75" bottom="0.75" header="0.3" footer="0.3"/>
  <pageSetup paperSize="9" fitToHeight="0" orientation="portrait"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6"/>
    <pageSetUpPr autoPageBreaks="0" fitToPage="1"/>
  </sheetPr>
  <dimension ref="A1:E9"/>
  <sheetViews>
    <sheetView showGridLines="0" workbookViewId="0">
      <selection sqref="A1:C1"/>
    </sheetView>
  </sheetViews>
  <sheetFormatPr defaultRowHeight="30" customHeight="1" x14ac:dyDescent="0.25"/>
  <cols>
    <col min="1" max="3" width="19.7109375" customWidth="1"/>
    <col min="4" max="5" width="30.5703125" customWidth="1"/>
  </cols>
  <sheetData>
    <row r="1" spans="1:5" ht="35.1" customHeight="1" x14ac:dyDescent="0.4">
      <c r="A1" s="26" t="s">
        <v>51</v>
      </c>
      <c r="B1" s="26"/>
      <c r="C1" s="27"/>
      <c r="D1" s="15" t="s">
        <v>37</v>
      </c>
      <c r="E1" s="15" t="s">
        <v>29</v>
      </c>
    </row>
    <row r="2" spans="1:5" ht="17.100000000000001" customHeight="1" x14ac:dyDescent="0.25">
      <c r="A2" s="14" t="s">
        <v>32</v>
      </c>
      <c r="B2" s="14" t="s">
        <v>33</v>
      </c>
      <c r="C2" s="14" t="s">
        <v>36</v>
      </c>
      <c r="D2" s="14" t="s">
        <v>38</v>
      </c>
      <c r="E2" s="14" t="s">
        <v>39</v>
      </c>
    </row>
    <row r="3" spans="1:5" ht="30" customHeight="1" x14ac:dyDescent="0.25">
      <c r="A3" s="20">
        <f ca="1">DATE(YEAR(TODAY()),12,2)</f>
        <v>43071</v>
      </c>
      <c r="B3" s="2" t="s">
        <v>34</v>
      </c>
      <c r="C3" s="18">
        <v>201000</v>
      </c>
      <c r="D3" s="2" t="s">
        <v>11</v>
      </c>
      <c r="E3" s="2" t="s">
        <v>40</v>
      </c>
    </row>
    <row r="4" spans="1:5" ht="30" customHeight="1" x14ac:dyDescent="0.25">
      <c r="A4" s="20">
        <f ca="1">DATE(YEAR(TODAY()),12,24)</f>
        <v>43093</v>
      </c>
      <c r="B4" s="2" t="s">
        <v>35</v>
      </c>
      <c r="C4" s="18">
        <v>98000</v>
      </c>
      <c r="D4" s="2" t="s">
        <v>12</v>
      </c>
      <c r="E4" s="2"/>
    </row>
    <row r="5" spans="1:5" ht="30" customHeight="1" x14ac:dyDescent="0.25">
      <c r="A5" s="20"/>
      <c r="B5" s="2"/>
      <c r="C5" s="18">
        <v>342000</v>
      </c>
      <c r="D5" s="2" t="s">
        <v>12</v>
      </c>
      <c r="E5" s="2"/>
    </row>
    <row r="6" spans="1:5" ht="30" customHeight="1" x14ac:dyDescent="0.25">
      <c r="A6" s="20"/>
      <c r="B6" s="2"/>
      <c r="C6" s="18">
        <v>12200</v>
      </c>
      <c r="D6" s="2" t="s">
        <v>13</v>
      </c>
      <c r="E6" s="2"/>
    </row>
    <row r="7" spans="1:5" ht="30" customHeight="1" x14ac:dyDescent="0.25">
      <c r="A7" s="20"/>
      <c r="B7" s="2"/>
      <c r="C7" s="18">
        <v>18700</v>
      </c>
      <c r="D7" s="2" t="s">
        <v>14</v>
      </c>
      <c r="E7" s="2"/>
    </row>
    <row r="8" spans="1:5" ht="30" customHeight="1" x14ac:dyDescent="0.25">
      <c r="A8" s="20"/>
      <c r="B8" s="2"/>
      <c r="C8" s="18">
        <v>9900</v>
      </c>
      <c r="D8" s="2" t="s">
        <v>15</v>
      </c>
      <c r="E8" s="2"/>
    </row>
    <row r="9" spans="1:5" ht="30" customHeight="1" x14ac:dyDescent="0.25">
      <c r="A9" s="23" t="s">
        <v>16</v>
      </c>
      <c r="B9" s="23"/>
      <c r="C9" s="24">
        <f>SUBTOTAL(109,PengeluaranDes[Jumlah])</f>
        <v>681800</v>
      </c>
      <c r="D9" s="23"/>
      <c r="E9" s="25"/>
    </row>
  </sheetData>
  <mergeCells count="1">
    <mergeCell ref="A1:C1"/>
  </mergeCells>
  <dataValidations count="11">
    <dataValidation type="list" errorStyle="warning" allowBlank="1" showInputMessage="1" showErrorMessage="1" error="Pengeluaran dari menu menurun harus dipilih sesuai urutan agar dapat disertakan di lembar Ringkasan" sqref="D3:D8">
      <formula1>KategoriPengeluaran</formula1>
    </dataValidation>
    <dataValidation allowBlank="1" showInputMessage="1" showErrorMessage="1" prompt="Pengeluaran mendetail dijelaskan di tabel dalam lembar kerja ini. Hyperlink navigasi ke lembar kerja ringkasan dan lembar kerja tips secara berurutan ada di sel D1 dan E1" sqref="A1:C1"/>
    <dataValidation allowBlank="1" showInputMessage="1" showErrorMessage="1" prompt="Hyperlink navigasi ke lembar kerja ringkasan" sqref="D1"/>
    <dataValidation allowBlank="1" showInputMessage="1" showErrorMessage="1" prompt="Hyperlink navigasi ke lembar kerja tips" sqref="E1"/>
    <dataValidation allowBlank="1" showInputMessage="1" showErrorMessage="1" prompt="Masukkan tanggal pengeluaran dalam kolom ini" sqref="A2"/>
    <dataValidation allowBlank="1" showInputMessage="1" showErrorMessage="1" prompt="Masukkan PO# dalam kolom ini" sqref="B2"/>
    <dataValidation allowBlank="1" showInputMessage="1" showErrorMessage="1" prompt="Masukkan Jumlah pengeluaran dalam kolom ini" sqref="C2"/>
    <dataValidation allowBlank="1" showInputMessage="1" showErrorMessage="1" prompt="Daftar kategori pengeluaran otomatis dikumpulkan dari kolom Pengeluaran dalam tabel Ringkasan Pengeluaran di lembar kerja ringkasan. ALT+PANAH BAWAH untuk menavigasi daftar. ENTER untuk memilih Kategori" sqref="D2"/>
    <dataValidation allowBlank="1" showInputMessage="1" showErrorMessage="1" prompt="Masukkan deskripsi pengeluaran dalam kolom ini" sqref="E2"/>
    <dataValidation type="custom" errorStyle="warning" allowBlank="1" showInputMessage="1" showErrorMessage="1" errorTitle="Validasi Jumlah" error="Jumlah harus berupa angka." sqref="C3:C8">
      <formula1>ISNUMBER($C3)</formula1>
    </dataValidation>
    <dataValidation type="custom" errorStyle="warning" allowBlank="1" showInputMessage="1" showErrorMessage="1" error="Tanggal dalam Desember harus dimasukkan sesuai urutan agar pengeluaran ini ditambahkan ke lembar Ringkasan" sqref="A3:A8">
      <formula1>MONTH($A3)=12</formula1>
    </dataValidation>
  </dataValidations>
  <hyperlinks>
    <hyperlink ref="D1" location="ringkasan!A1" tooltip="Pilih untuk menampilkan ringkasan" display="Ringkasan"/>
    <hyperlink ref="E1" location="tips!A1" tooltip="Pilih untuk menavigasi ke lembar kerja tips" display="Tips"/>
  </hyperlinks>
  <printOptions horizontalCentered="1"/>
  <pageMargins left="0.7" right="0.7" top="0.75" bottom="0.75" header="0.3" footer="0.3"/>
  <pageSetup paperSize="9" fitToHeight="0"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tint="-0.499984740745262"/>
    <pageSetUpPr autoPageBreaks="0" fitToPage="1"/>
  </sheetPr>
  <dimension ref="A1:O10"/>
  <sheetViews>
    <sheetView showGridLines="0" tabSelected="1" zoomScaleNormal="100" workbookViewId="0"/>
  </sheetViews>
  <sheetFormatPr defaultRowHeight="30" customHeight="1" x14ac:dyDescent="0.25"/>
  <cols>
    <col min="1" max="1" width="18.85546875" customWidth="1"/>
    <col min="2" max="6" width="12.5703125" customWidth="1"/>
    <col min="7" max="7" width="14.42578125" bestFit="1" customWidth="1"/>
    <col min="8" max="13" width="12.5703125" customWidth="1"/>
    <col min="14" max="14" width="14.42578125" bestFit="1" customWidth="1"/>
    <col min="15" max="15" width="12.7109375" customWidth="1"/>
    <col min="16" max="16" width="9.140625" customWidth="1"/>
    <col min="17" max="17" width="7.28515625" customWidth="1"/>
  </cols>
  <sheetData>
    <row r="1" spans="1:15" ht="35.1" customHeight="1" x14ac:dyDescent="0.4">
      <c r="A1" s="1" t="s">
        <v>9</v>
      </c>
      <c r="B1" s="1"/>
      <c r="C1" s="1"/>
    </row>
    <row r="2" spans="1:15" ht="17.100000000000001" customHeight="1" x14ac:dyDescent="0.25">
      <c r="B2" s="15" t="s">
        <v>17</v>
      </c>
      <c r="C2" s="15" t="s">
        <v>18</v>
      </c>
      <c r="D2" s="15" t="s">
        <v>19</v>
      </c>
      <c r="E2" s="15" t="s">
        <v>20</v>
      </c>
      <c r="F2" s="15" t="s">
        <v>21</v>
      </c>
      <c r="G2" s="15" t="s">
        <v>22</v>
      </c>
      <c r="H2" s="15" t="s">
        <v>23</v>
      </c>
      <c r="I2" s="15" t="s">
        <v>24</v>
      </c>
      <c r="J2" s="15" t="s">
        <v>25</v>
      </c>
      <c r="K2" s="15" t="s">
        <v>26</v>
      </c>
      <c r="L2" s="15" t="s">
        <v>27</v>
      </c>
      <c r="M2" s="15" t="s">
        <v>28</v>
      </c>
      <c r="N2" s="15" t="s">
        <v>29</v>
      </c>
    </row>
    <row r="3" spans="1:15" ht="224.1" customHeight="1" x14ac:dyDescent="0.25"/>
    <row r="4" spans="1:15" ht="17.100000000000001" customHeight="1" x14ac:dyDescent="0.25">
      <c r="A4" s="3" t="s">
        <v>10</v>
      </c>
      <c r="B4" s="3" t="s">
        <v>17</v>
      </c>
      <c r="C4" s="3" t="s">
        <v>18</v>
      </c>
      <c r="D4" s="3" t="s">
        <v>19</v>
      </c>
      <c r="E4" s="3" t="s">
        <v>20</v>
      </c>
      <c r="F4" s="3" t="s">
        <v>21</v>
      </c>
      <c r="G4" s="3" t="s">
        <v>22</v>
      </c>
      <c r="H4" s="3" t="s">
        <v>23</v>
      </c>
      <c r="I4" s="3" t="s">
        <v>24</v>
      </c>
      <c r="J4" s="3" t="s">
        <v>25</v>
      </c>
      <c r="K4" s="3" t="s">
        <v>26</v>
      </c>
      <c r="L4" s="3" t="s">
        <v>27</v>
      </c>
      <c r="M4" s="3" t="s">
        <v>28</v>
      </c>
      <c r="N4" s="3" t="s">
        <v>16</v>
      </c>
      <c r="O4" s="3" t="s">
        <v>30</v>
      </c>
    </row>
    <row r="5" spans="1:15" ht="30" customHeight="1" x14ac:dyDescent="0.25">
      <c r="A5" s="2" t="s">
        <v>11</v>
      </c>
      <c r="B5" s="18">
        <f>SUMIFS(PengeluaranJan[Jumlah],PengeluaranJan[Kategori],RingkasanPengeluaran[Pengeluaran])</f>
        <v>33000</v>
      </c>
      <c r="C5" s="18">
        <f>SUMIFS(PengeluaranFeb[Jumlah],PengeluaranFeb[Kategori],RingkasanPengeluaran[Pengeluaran])</f>
        <v>375000</v>
      </c>
      <c r="D5" s="18">
        <f>SUMIFS(PengeluaranMar[Jumlah],PengeluaranMar[Kategori],RingkasanPengeluaran[Pengeluaran])</f>
        <v>33000</v>
      </c>
      <c r="E5" s="18">
        <f>SUMIFS(PengeluaranApr[Jumlah],PengeluaranApr[Kategori],RingkasanPengeluaran[Pengeluaran])</f>
        <v>45000</v>
      </c>
      <c r="F5" s="18">
        <f>SUMIFS(PengeluaranMei[Jumlah],PengeluaranMei[Kategori],RingkasanPengeluaran[Pengeluaran])</f>
        <v>375000</v>
      </c>
      <c r="G5" s="18">
        <f>SUMIFS(PengeluaranJun[Jumlah],PengeluaranJun[Kategori],RingkasanPengeluaran[Pengeluaran])</f>
        <v>201000</v>
      </c>
      <c r="H5" s="18">
        <f>SUMIFS(PengeluaranJul[Jumlah],PengeluaranJul[Kategori],RingkasanPengeluaran[Pengeluaran])</f>
        <v>0</v>
      </c>
      <c r="I5" s="18">
        <f>SUMIFS(PengeluaranAgs[Jumlah],PengeluaranAgs[Kategori],RingkasanPengeluaran[Pengeluaran])</f>
        <v>0</v>
      </c>
      <c r="J5" s="18">
        <f>SUMIFS(PengeluaranSep[Jumlah],PengeluaranSep[Kategori],RingkasanPengeluaran[Pengeluaran])</f>
        <v>0</v>
      </c>
      <c r="K5" s="18">
        <f>SUMIFS(PengeluaranOkt[Jumlah],PengeluaranOkt[Kategori],RingkasanPengeluaran[Pengeluaran])</f>
        <v>0</v>
      </c>
      <c r="L5" s="18">
        <f>SUMIFS(PengeluaranNov[Jumlah],PengeluaranNov[Kategori],RingkasanPengeluaran[Pengeluaran])</f>
        <v>0</v>
      </c>
      <c r="M5" s="18">
        <f>SUMIFS(PengeluaranDes[Jumlah],PengeluaranDes[Kategori],RingkasanPengeluaran[Pengeluaran])</f>
        <v>201000</v>
      </c>
      <c r="N5" s="18">
        <f>SUM(RingkasanPengeluaran[[#This Row],[Jan]:[Des]])</f>
        <v>1263000</v>
      </c>
    </row>
    <row r="6" spans="1:15" ht="30" customHeight="1" x14ac:dyDescent="0.25">
      <c r="A6" s="2" t="s">
        <v>12</v>
      </c>
      <c r="B6" s="18">
        <f>SUMIFS(PengeluaranJan[Jumlah],PengeluaranJan[Kategori],RingkasanPengeluaran[Pengeluaran])</f>
        <v>238000</v>
      </c>
      <c r="C6" s="18">
        <f>SUMIFS(PengeluaranFeb[Jumlah],PengeluaranFeb[Kategori],RingkasanPengeluaran[Pengeluaran])</f>
        <v>238000</v>
      </c>
      <c r="D6" s="18">
        <f>SUMIFS(PengeluaranMar[Jumlah],PengeluaranMar[Kategori],RingkasanPengeluaran[Pengeluaran])</f>
        <v>238000</v>
      </c>
      <c r="E6" s="18">
        <f>SUMIFS(PengeluaranApr[Jumlah],PengeluaranApr[Kategori],RingkasanPengeluaran[Pengeluaran])</f>
        <v>123000</v>
      </c>
      <c r="F6" s="18">
        <f>SUMIFS(PengeluaranMei[Jumlah],PengeluaranMei[Kategori],RingkasanPengeluaran[Pengeluaran])</f>
        <v>111000</v>
      </c>
      <c r="G6" s="18">
        <f>SUMIFS(PengeluaranJun[Jumlah],PengeluaranJun[Kategori],RingkasanPengeluaran[Pengeluaran])</f>
        <v>98000</v>
      </c>
      <c r="H6" s="18">
        <f>SUMIFS(PengeluaranJul[Jumlah],PengeluaranJul[Kategori],RingkasanPengeluaran[Pengeluaran])</f>
        <v>0</v>
      </c>
      <c r="I6" s="18">
        <f>SUMIFS(PengeluaranAgs[Jumlah],PengeluaranAgs[Kategori],RingkasanPengeluaran[Pengeluaran])</f>
        <v>0</v>
      </c>
      <c r="J6" s="18">
        <f>SUMIFS(PengeluaranSep[Jumlah],PengeluaranSep[Kategori],RingkasanPengeluaran[Pengeluaran])</f>
        <v>0</v>
      </c>
      <c r="K6" s="18">
        <f>SUMIFS(PengeluaranOkt[Jumlah],PengeluaranOkt[Kategori],RingkasanPengeluaran[Pengeluaran])</f>
        <v>0</v>
      </c>
      <c r="L6" s="18">
        <f>SUMIFS(PengeluaranNov[Jumlah],PengeluaranNov[Kategori],RingkasanPengeluaran[Pengeluaran])</f>
        <v>0</v>
      </c>
      <c r="M6" s="18">
        <f>SUMIFS(PengeluaranDes[Jumlah],PengeluaranDes[Kategori],RingkasanPengeluaran[Pengeluaran])</f>
        <v>440000</v>
      </c>
      <c r="N6" s="18">
        <f>SUM(RingkasanPengeluaran[[#This Row],[Jan]:[Des]])</f>
        <v>1486000</v>
      </c>
    </row>
    <row r="7" spans="1:15" ht="30" customHeight="1" x14ac:dyDescent="0.25">
      <c r="A7" s="2" t="s">
        <v>13</v>
      </c>
      <c r="B7" s="18">
        <f>SUMIFS(PengeluaranJan[Jumlah],PengeluaranJan[Kategori],RingkasanPengeluaran[Pengeluaran])</f>
        <v>110000</v>
      </c>
      <c r="C7" s="18">
        <f>SUMIFS(PengeluaranFeb[Jumlah],PengeluaranFeb[Kategori],RingkasanPengeluaran[Pengeluaran])</f>
        <v>110000</v>
      </c>
      <c r="D7" s="18">
        <f>SUMIFS(PengeluaranMar[Jumlah],PengeluaranMar[Kategori],RingkasanPengeluaran[Pengeluaran])</f>
        <v>110000</v>
      </c>
      <c r="E7" s="18">
        <f>SUMIFS(PengeluaranApr[Jumlah],PengeluaranApr[Kategori],RingkasanPengeluaran[Pengeluaran])</f>
        <v>125000</v>
      </c>
      <c r="F7" s="18">
        <f>SUMIFS(PengeluaranMei[Jumlah],PengeluaranMei[Kategori],RingkasanPengeluaran[Pengeluaran])</f>
        <v>333000</v>
      </c>
      <c r="G7" s="18">
        <f>SUMIFS(PengeluaranJun[Jumlah],PengeluaranJun[Kategori],RingkasanPengeluaran[Pengeluaran])</f>
        <v>122000</v>
      </c>
      <c r="H7" s="18">
        <f>SUMIFS(PengeluaranJul[Jumlah],PengeluaranJul[Kategori],RingkasanPengeluaran[Pengeluaran])</f>
        <v>0</v>
      </c>
      <c r="I7" s="18">
        <f>SUMIFS(PengeluaranAgs[Jumlah],PengeluaranAgs[Kategori],RingkasanPengeluaran[Pengeluaran])</f>
        <v>0</v>
      </c>
      <c r="J7" s="18">
        <f>SUMIFS(PengeluaranSep[Jumlah],PengeluaranSep[Kategori],RingkasanPengeluaran[Pengeluaran])</f>
        <v>0</v>
      </c>
      <c r="K7" s="18">
        <f>SUMIFS(PengeluaranOkt[Jumlah],PengeluaranOkt[Kategori],RingkasanPengeluaran[Pengeluaran])</f>
        <v>0</v>
      </c>
      <c r="L7" s="18">
        <f>SUMIFS(PengeluaranNov[Jumlah],PengeluaranNov[Kategori],RingkasanPengeluaran[Pengeluaran])</f>
        <v>0</v>
      </c>
      <c r="M7" s="18">
        <f>SUMIFS(PengeluaranDes[Jumlah],PengeluaranDes[Kategori],RingkasanPengeluaran[Pengeluaran])</f>
        <v>12200</v>
      </c>
      <c r="N7" s="18">
        <f>SUM(RingkasanPengeluaran[[#This Row],[Jan]:[Des]])</f>
        <v>922200</v>
      </c>
    </row>
    <row r="8" spans="1:15" ht="30" customHeight="1" x14ac:dyDescent="0.25">
      <c r="A8" s="2" t="s">
        <v>14</v>
      </c>
      <c r="B8" s="18">
        <f>SUMIFS(PengeluaranJan[Jumlah],PengeluaranJan[Kategori],RingkasanPengeluaran[Pengeluaran])</f>
        <v>426000</v>
      </c>
      <c r="C8" s="18">
        <f>SUMIFS(PengeluaranFeb[Jumlah],PengeluaranFeb[Kategori],RingkasanPengeluaran[Pengeluaran])</f>
        <v>84000</v>
      </c>
      <c r="D8" s="18">
        <f>SUMIFS(PengeluaranMar[Jumlah],PengeluaranMar[Kategori],RingkasanPengeluaran[Pengeluaran])</f>
        <v>84000</v>
      </c>
      <c r="E8" s="18">
        <f>SUMIFS(PengeluaranApr[Jumlah],PengeluaranApr[Kategori],RingkasanPengeluaran[Pengeluaran])</f>
        <v>426000</v>
      </c>
      <c r="F8" s="18">
        <f>SUMIFS(PengeluaranMei[Jumlah],PengeluaranMei[Kategori],RingkasanPengeluaran[Pengeluaran])</f>
        <v>125000</v>
      </c>
      <c r="G8" s="18">
        <f>SUMIFS(PengeluaranJun[Jumlah],PengeluaranJun[Kategori],RingkasanPengeluaran[Pengeluaran])</f>
        <v>187000</v>
      </c>
      <c r="H8" s="18">
        <f>SUMIFS(PengeluaranJul[Jumlah],PengeluaranJul[Kategori],RingkasanPengeluaran[Pengeluaran])</f>
        <v>0</v>
      </c>
      <c r="I8" s="18">
        <f>SUMIFS(PengeluaranAgs[Jumlah],PengeluaranAgs[Kategori],RingkasanPengeluaran[Pengeluaran])</f>
        <v>0</v>
      </c>
      <c r="J8" s="18">
        <f>SUMIFS(PengeluaranSep[Jumlah],PengeluaranSep[Kategori],RingkasanPengeluaran[Pengeluaran])</f>
        <v>0</v>
      </c>
      <c r="K8" s="18">
        <f>SUMIFS(PengeluaranOkt[Jumlah],PengeluaranOkt[Kategori],RingkasanPengeluaran[Pengeluaran])</f>
        <v>0</v>
      </c>
      <c r="L8" s="18">
        <f>SUMIFS(PengeluaranNov[Jumlah],PengeluaranNov[Kategori],RingkasanPengeluaran[Pengeluaran])</f>
        <v>0</v>
      </c>
      <c r="M8" s="18">
        <f>SUMIFS(PengeluaranDes[Jumlah],PengeluaranDes[Kategori],RingkasanPengeluaran[Pengeluaran])</f>
        <v>18700</v>
      </c>
      <c r="N8" s="18">
        <f>SUM(RingkasanPengeluaran[[#This Row],[Jan]:[Des]])</f>
        <v>1350700</v>
      </c>
    </row>
    <row r="9" spans="1:15" ht="30" customHeight="1" x14ac:dyDescent="0.25">
      <c r="A9" s="2" t="s">
        <v>15</v>
      </c>
      <c r="B9" s="18">
        <f>SUMIFS(PengeluaranJan[Jumlah],PengeluaranJan[Kategori],RingkasanPengeluaran[Pengeluaran])</f>
        <v>54000</v>
      </c>
      <c r="C9" s="18">
        <f>SUMIFS(PengeluaranFeb[Jumlah],PengeluaranFeb[Kategori],RingkasanPengeluaran[Pengeluaran])</f>
        <v>54000</v>
      </c>
      <c r="D9" s="18">
        <f>SUMIFS(PengeluaranMar[Jumlah],PengeluaranMar[Kategori],RingkasanPengeluaran[Pengeluaran])</f>
        <v>109000</v>
      </c>
      <c r="E9" s="18">
        <f>SUMIFS(PengeluaranApr[Jumlah],PengeluaranApr[Kategori],RingkasanPengeluaran[Pengeluaran])</f>
        <v>98000</v>
      </c>
      <c r="F9" s="18">
        <f>SUMIFS(PengeluaranMei[Jumlah],PengeluaranMei[Kategori],RingkasanPengeluaran[Pengeluaran])</f>
        <v>33000</v>
      </c>
      <c r="G9" s="18">
        <f>SUMIFS(PengeluaranJun[Jumlah],PengeluaranJun[Kategori],RingkasanPengeluaran[Pengeluaran])</f>
        <v>441000</v>
      </c>
      <c r="H9" s="18">
        <f>SUMIFS(PengeluaranJul[Jumlah],PengeluaranJul[Kategori],RingkasanPengeluaran[Pengeluaran])</f>
        <v>0</v>
      </c>
      <c r="I9" s="18">
        <f>SUMIFS(PengeluaranAgs[Jumlah],PengeluaranAgs[Kategori],RingkasanPengeluaran[Pengeluaran])</f>
        <v>0</v>
      </c>
      <c r="J9" s="18">
        <f>SUMIFS(PengeluaranSep[Jumlah],PengeluaranSep[Kategori],RingkasanPengeluaran[Pengeluaran])</f>
        <v>0</v>
      </c>
      <c r="K9" s="18">
        <f>SUMIFS(PengeluaranOkt[Jumlah],PengeluaranOkt[Kategori],RingkasanPengeluaran[Pengeluaran])</f>
        <v>0</v>
      </c>
      <c r="L9" s="18">
        <f>SUMIFS(PengeluaranNov[Jumlah],PengeluaranNov[Kategori],RingkasanPengeluaran[Pengeluaran])</f>
        <v>0</v>
      </c>
      <c r="M9" s="18">
        <f>SUMIFS(PengeluaranDes[Jumlah],PengeluaranDes[Kategori],RingkasanPengeluaran[Pengeluaran])</f>
        <v>9900</v>
      </c>
      <c r="N9" s="18">
        <f>SUM(RingkasanPengeluaran[[#This Row],[Jan]:[Des]])</f>
        <v>798900</v>
      </c>
    </row>
    <row r="10" spans="1:15" ht="30" customHeight="1" x14ac:dyDescent="0.25">
      <c r="A10" s="8" t="s">
        <v>16</v>
      </c>
      <c r="B10" s="9">
        <f>SUBTOTAL(109,RingkasanPengeluaran[Jan])</f>
        <v>861000</v>
      </c>
      <c r="C10" s="9">
        <f>SUBTOTAL(109,RingkasanPengeluaran[Feb])</f>
        <v>861000</v>
      </c>
      <c r="D10" s="9">
        <f>SUBTOTAL(109,RingkasanPengeluaran[Mar])</f>
        <v>574000</v>
      </c>
      <c r="E10" s="9">
        <f>SUBTOTAL(109,RingkasanPengeluaran[Apr])</f>
        <v>817000</v>
      </c>
      <c r="F10" s="9">
        <f>SUBTOTAL(109,RingkasanPengeluaran[Mei])</f>
        <v>977000</v>
      </c>
      <c r="G10" s="9">
        <f>SUBTOTAL(109,RingkasanPengeluaran[Jun])</f>
        <v>1049000</v>
      </c>
      <c r="H10" s="9">
        <f>SUBTOTAL(109,RingkasanPengeluaran[Jul])</f>
        <v>0</v>
      </c>
      <c r="I10" s="9">
        <f>SUBTOTAL(109,RingkasanPengeluaran[Ags])</f>
        <v>0</v>
      </c>
      <c r="J10" s="9">
        <f>SUBTOTAL(109,RingkasanPengeluaran[Sep])</f>
        <v>0</v>
      </c>
      <c r="K10" s="9">
        <f>SUBTOTAL(109,RingkasanPengeluaran[Okt])</f>
        <v>0</v>
      </c>
      <c r="L10" s="9">
        <f>SUBTOTAL(109,RingkasanPengeluaran[Nov])</f>
        <v>0</v>
      </c>
      <c r="M10" s="9">
        <f>SUBTOTAL(109,RingkasanPengeluaran[Des])</f>
        <v>681800</v>
      </c>
      <c r="N10" s="9">
        <f>SUBTOTAL(109,RingkasanPengeluaran[Total])</f>
        <v>5820800</v>
      </c>
    </row>
  </sheetData>
  <dataConsolidate/>
  <dataValidations count="22">
    <dataValidation allowBlank="1" showInputMessage="1" showErrorMessage="1" prompt="Buku kerja tren pengeluaran yang melacak pengeluaran tertentu selama periode 12 bulan. Buku kerja ini berisi lembar kerja tips, lembar kerja ringkasan ini, serta lembar kerja untuk setiap bulan" sqref="A1"/>
    <dataValidation allowBlank="1" showInputMessage="1" showErrorMessage="1" prompt="Masukkan nama pengeluaran dalam kolom ini" sqref="A4"/>
    <dataValidation allowBlank="1" showInputMessage="1" showErrorMessage="1" prompt="Total pengeluaran selama 12 bulan ditampilkan secara otomatis dalam kolom ini" sqref="N4"/>
    <dataValidation allowBlank="1" showInputMessage="1" showErrorMessage="1" prompt="Grafik mini yang memvisualisasikan tren pengeluaran untuk 1 pengeluaran selama 12 bulan ditampilkan dalam kolom ini" sqref="O4"/>
    <dataValidation allowBlank="1" showInputMessage="1" showErrorMessage="1" prompt="Sel B2 sampai M2 berisi tautan navigasi ke kerangka mendetail dari pengeluaran untuk setiap bulan dalam setahun kalender, dimulai dengan Januari dan berakhir dengan Desember.  Sel N2 berisi tautan navigasi ke lembar kerja tips" sqref="A2"/>
    <dataValidation allowBlank="1" showInputMessage="1" showErrorMessage="1" prompt="Hyperlink navigasi ke detail pengeluaran untuk bulan ini" sqref="B2:M2"/>
    <dataValidation allowBlank="1" showInputMessage="1" showErrorMessage="1" prompt="Hyperlink navigasi ke lembar kerja tips, yang menjelaskan cara menggunakan buku kerja ini" sqref="N2"/>
    <dataValidation allowBlank="1" showInputMessage="1" showErrorMessage="1" prompt="Bagan kolom tergugus yang membandingkan pengeluaran dari Jan hingga Des ditampilkan dalam B3-M3. Hyperlink navigasi ke tiap bulan ada di atas setiap bagan kolom tergugus dari B2-M2. Ringkasan pengeluaran untuk tiap bulan ada di tabel Ringkasan Pengeluaran" sqref="A3"/>
    <dataValidation allowBlank="1" showInputMessage="1" showErrorMessage="1" prompt="Bagan kolom tergugus yang membandingkan pengeluaran untuk bulan Jan. Pilih tautan navigasi di B2 untuk menampilkan detail pengeluaran. Navigasikan ke tabel Ringkasan Pengeluaran, mulai di B4 untuk menampilkan ringkasan setiap jumlah pengeluaran" sqref="B3"/>
    <dataValidation allowBlank="1" showInputMessage="1" showErrorMessage="1" prompt="Bagan kolom tergugus yang membandingkan pengeluaran untuk bulan Feb. Pilih tautan navigasi di C2 untuk menampilkan detail pengeluaran. Navigasikan ke tabel Ringkasan Pengeluaran, mulai di C4 untuk menampilkan ringkasan setiap jumlah pengeluaran" sqref="C3"/>
    <dataValidation allowBlank="1" showInputMessage="1" showErrorMessage="1" prompt="Bagan kolom tergugus yang membandingkan pengeluaran untuk bulan Mar. Pilih tautan navigasi di D2 untuk menampilkan detail pengeluaran. Navigasikan ke tabel Ringkasan Pengeluaran, mulai di D4 untuk menampilkan ringkasan setiap jumlah pengeluaran" sqref="D3"/>
    <dataValidation allowBlank="1" showInputMessage="1" showErrorMessage="1" prompt="Bagan kolom tergugus yang membandingkan pengeluaran untuk bulan Apr. Pilih tautan navigasi di E2 untuk menampilkan detail pengeluaran. Navigasikan ke tabel Ringkasan Pengeluaran, mulai di E4 untuk menampilkan ringkasan setiap jumlah pengeluaran" sqref="E3"/>
    <dataValidation allowBlank="1" showInputMessage="1" showErrorMessage="1" prompt="Bagan kolom tergugus yang membandingkan pengeluaran untuk bulan Mei. Pilih tautan navigasi di F2 untuk menampilkan detail pengeluaran. Navigasikan ke tabel Ringkasan Pengeluaran, mulai di F4 untuk menampilkan ringkasan setiap jumlah pengeluaran" sqref="F3"/>
    <dataValidation allowBlank="1" showInputMessage="1" showErrorMessage="1" prompt="Bagan kolom tergugus yang membandingkan pengeluaran untuk bulan Jun. Pilih tautan navigasi di G2 untuk menampilkan detail pengeluaran. Navigasikan ke tabel Ringkasan Pengeluaran, mulai di G4 untuk menampilkan ringkasan setiap jumlah pengeluaran" sqref="G3"/>
    <dataValidation allowBlank="1" showInputMessage="1" showErrorMessage="1" prompt="Bagan kolom tergugus yang membandingkan pengeluaran untuk bulan Jul. Pilih tautan navigasi di H2 untuk menampilkan detail pengeluaran. Navigasikan ke tabel Ringkasan Pengeluaran, mulai di H4 untuk menampilkan ringkasan setiap jumlah pengeluaran" sqref="H3"/>
    <dataValidation allowBlank="1" showInputMessage="1" showErrorMessage="1" prompt="Bagan kolom tergugus yang membandingkan pengeluaran untuk bulan Ags. Pilih tautan navigasi di I2 untuk menampilkan detail pengeluaran. Navigasikan ke tabel Ringkasan Pengeluaran, mulai di I4 untuk menampilkan ringkasan setiap jumlah pengeluaran" sqref="I3"/>
    <dataValidation allowBlank="1" showInputMessage="1" showErrorMessage="1" prompt="Bagan kolom tergugus yang membandingkan pengeluaran untuk bulan Sep. Pilih tautan navigasi di J2 untuk menampilkan detail pengeluaran. Navigasikan ke tabel Ringkasan Pengeluaran, mulai di J4 untuk menampilkan ringkasan setiap jumlah pengeluaran" sqref="J3"/>
    <dataValidation allowBlank="1" showInputMessage="1" showErrorMessage="1" prompt="Bagan kolom tergugus yang membandingkan pengeluaran untuk bulan Okt. Pilih tautan navigasi di K2 untuk menampilkan detail pengeluaran. Navigasikan ke tabel Ringkasan Pengeluaran, mulai di K4 untuk menampilkan ringkasan setiap jumlah pengeluaran" sqref="K3"/>
    <dataValidation allowBlank="1" showInputMessage="1" showErrorMessage="1" prompt="Bagan kolom tergugus yang membandingkan pengeluaran untuk bulan Nov. Pilih tautan navigasi di L2 untuk menampilkan detail pengeluaran. Navigasikan ke tabel Ringkasan Pengeluaran, mulai di L4 untuk menampilkan ringkasan setiap jumlah pengeluaran" sqref="L3"/>
    <dataValidation allowBlank="1" showInputMessage="1" showErrorMessage="1" prompt="Bagan kolom tergugus yang membandingkan pengeluaran untuk bulan Des. Pilih tautan navigasi di M2 untuk menampilkan detail pengeluaran. Navigasikan ke tabel Ringkasan Pengeluaran, mulai di M4 untuk menampilkan ringkasan setiap jumlah pengeluaran" sqref="M3"/>
    <dataValidation allowBlank="1" showInputMessage="1" showErrorMessage="1" prompt="Legenda untuk bagan kolom tergugus" sqref="N3"/>
    <dataValidation allowBlank="1" showInputMessage="1" showErrorMessage="1" prompt="Jumlah pengeluaran ditampilkan secara otomatis dalam kolom ini" sqref="B4:M4"/>
  </dataValidations>
  <hyperlinks>
    <hyperlink ref="B2" location="jan!A1" tooltip="Pilih untuk menavigasi ke Jan" display="Jan"/>
    <hyperlink ref="C2" location="feb!A1" tooltip="Pilih untuk menavigasi ke Feb" display="Feb"/>
    <hyperlink ref="D2" location="mar!A1" tooltip="Pilih untuk menavigasi ke Mar" display="Mar"/>
    <hyperlink ref="E2" location="apr!A1" tooltip="Pilih untuk menavigasi ke Apr" display="Apr"/>
    <hyperlink ref="F2" location="mei!A1" tooltip="Pilih untuk menavigasi ke Mei" display="Mei"/>
    <hyperlink ref="G2" location="jun!A1" tooltip="Pilih untuk menavigasi ke Jun" display="Jun"/>
    <hyperlink ref="H2" location="jul!A1" tooltip="Pilih untuk menavigasi ke Jul" display="Jul"/>
    <hyperlink ref="I2" location="ags!A1" tooltip="Pilih untuk menavigasi ke Ags" display="Ags"/>
    <hyperlink ref="J2" location="sep!A1" tooltip="Pilih untuk menavigasi ke Sep" display="Sep"/>
    <hyperlink ref="K2" location="okt!A1" tooltip="Pilih untuk menavigasi ke Okt" display="Okt"/>
    <hyperlink ref="L2" location="nov!A1" tooltip="Pilih untuk menavigasi ke Nov" display="Nov"/>
    <hyperlink ref="M2" location="des!A1" tooltip="Pilih untuk menavigasi ke Des" display="Des"/>
    <hyperlink ref="N2" location="tips!A1" tooltip="Pilih untuk menavigasi ke tips" display="Tips"/>
  </hyperlinks>
  <printOptions horizontalCentered="1"/>
  <pageMargins left="0.7" right="0.7" top="0.75" bottom="0.75" header="0.3" footer="0.3"/>
  <pageSetup paperSize="9" fitToHeight="0" orientation="portrait" r:id="rId1"/>
  <drawing r:id="rId2"/>
  <tableParts count="1">
    <tablePart r:id="rId3"/>
  </tableParts>
  <extLst>
    <ext xmlns:x14="http://schemas.microsoft.com/office/spreadsheetml/2009/9/main" uri="{05C60535-1F16-4fd2-B633-F4F36F0B64E0}">
      <x14:sparklineGroups xmlns:xm="http://schemas.microsoft.com/office/excel/2006/main">
        <x14:sparklineGroup displayEmptyCellsAs="gap" markers="1" last="1" negative="1">
          <x14:colorSeries theme="4" tint="-0.499984740745262"/>
          <x14:colorNegative theme="6" tint="-0.499984740745262"/>
          <x14:colorAxis rgb="FF000000"/>
          <x14:colorMarkers theme="7" tint="-0.249977111117893"/>
          <x14:colorFirst theme="5" tint="-0.249977111117893"/>
          <x14:colorLast theme="7" tint="-0.499984740745262"/>
          <x14:colorHigh theme="5" tint="-0.249977111117893"/>
          <x14:colorLow theme="5" tint="-0.249977111117893"/>
          <x14:sparklines>
            <x14:sparkline>
              <xm:f>ringkasan!B5:M5</xm:f>
              <xm:sqref>O5</xm:sqref>
            </x14:sparkline>
            <x14:sparkline>
              <xm:f>ringkasan!B6:M6</xm:f>
              <xm:sqref>O6</xm:sqref>
            </x14:sparkline>
            <x14:sparkline>
              <xm:f>ringkasan!B7:M7</xm:f>
              <xm:sqref>O7</xm:sqref>
            </x14:sparkline>
            <x14:sparkline>
              <xm:f>ringkasan!B8:M8</xm:f>
              <xm:sqref>O8</xm:sqref>
            </x14:sparkline>
            <x14:sparkline>
              <xm:f>ringkasan!B9:M9</xm:f>
              <xm:sqref>O9</xm:sqref>
            </x14:sparkline>
          </x14:sparklines>
        </x14:sparklineGroup>
        <x14:sparklineGroup displayEmptyCellsAs="gap" markers="1">
          <x14:colorSeries theme="0" tint="-0.499984740745262"/>
          <x14:colorNegative theme="5"/>
          <x14:colorAxis rgb="FF000000"/>
          <x14:colorMarkers theme="7"/>
          <x14:colorFirst theme="5" tint="-0.249977111117893"/>
          <x14:colorLast theme="7" tint="-0.499984740745262"/>
          <x14:colorHigh theme="5" tint="-0.249977111117893"/>
          <x14:colorLow theme="5" tint="-0.249977111117893"/>
          <x14:sparklines>
            <x14:sparkline>
              <xm:f>ringkasan!B10:M10</xm:f>
              <xm:sqref>O10</xm:sqref>
            </x14:sparkline>
          </x14:sparklines>
        </x14:sparklineGroup>
      </x14:sparklineGroup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tint="-0.249977111117893"/>
    <pageSetUpPr autoPageBreaks="0" fitToPage="1"/>
  </sheetPr>
  <dimension ref="A1:E9"/>
  <sheetViews>
    <sheetView showGridLines="0" workbookViewId="0">
      <selection sqref="A1:C1"/>
    </sheetView>
  </sheetViews>
  <sheetFormatPr defaultRowHeight="30" customHeight="1" x14ac:dyDescent="0.25"/>
  <cols>
    <col min="1" max="3" width="19.7109375" customWidth="1"/>
    <col min="4" max="5" width="30.5703125" customWidth="1"/>
  </cols>
  <sheetData>
    <row r="1" spans="1:5" ht="35.1" customHeight="1" x14ac:dyDescent="0.4">
      <c r="A1" s="26" t="s">
        <v>31</v>
      </c>
      <c r="B1" s="26"/>
      <c r="C1" s="26"/>
      <c r="D1" s="15" t="s">
        <v>37</v>
      </c>
      <c r="E1" s="15" t="s">
        <v>29</v>
      </c>
    </row>
    <row r="2" spans="1:5" ht="17.100000000000001" customHeight="1" x14ac:dyDescent="0.25">
      <c r="A2" s="14" t="s">
        <v>32</v>
      </c>
      <c r="B2" s="14" t="s">
        <v>33</v>
      </c>
      <c r="C2" s="14" t="s">
        <v>36</v>
      </c>
      <c r="D2" s="14" t="s">
        <v>38</v>
      </c>
      <c r="E2" s="14" t="s">
        <v>39</v>
      </c>
    </row>
    <row r="3" spans="1:5" ht="30" customHeight="1" x14ac:dyDescent="0.25">
      <c r="A3" s="20">
        <f ca="1">DATE(YEAR(TODAY()),1,4)</f>
        <v>42739</v>
      </c>
      <c r="B3" s="2" t="s">
        <v>34</v>
      </c>
      <c r="C3" s="18">
        <v>33000</v>
      </c>
      <c r="D3" s="2" t="s">
        <v>11</v>
      </c>
      <c r="E3" s="2" t="s">
        <v>40</v>
      </c>
    </row>
    <row r="4" spans="1:5" ht="30" customHeight="1" x14ac:dyDescent="0.25">
      <c r="A4" s="20">
        <f ca="1">DATE(YEAR(TODAY()),1,5)</f>
        <v>42740</v>
      </c>
      <c r="B4" s="2" t="s">
        <v>35</v>
      </c>
      <c r="C4" s="18">
        <v>238000</v>
      </c>
      <c r="D4" s="21" t="s">
        <v>12</v>
      </c>
      <c r="E4" s="2"/>
    </row>
    <row r="5" spans="1:5" ht="30" customHeight="1" x14ac:dyDescent="0.25">
      <c r="A5" s="20"/>
      <c r="B5" s="2"/>
      <c r="C5" s="18">
        <v>342000</v>
      </c>
      <c r="D5" s="2" t="s">
        <v>14</v>
      </c>
      <c r="E5" s="2"/>
    </row>
    <row r="6" spans="1:5" ht="30" customHeight="1" x14ac:dyDescent="0.25">
      <c r="A6" s="20"/>
      <c r="B6" s="2"/>
      <c r="C6" s="18">
        <v>110000</v>
      </c>
      <c r="D6" s="2" t="s">
        <v>13</v>
      </c>
      <c r="E6" s="2"/>
    </row>
    <row r="7" spans="1:5" ht="30" customHeight="1" x14ac:dyDescent="0.25">
      <c r="A7" s="20"/>
      <c r="B7" s="2"/>
      <c r="C7" s="18">
        <v>84000</v>
      </c>
      <c r="D7" s="2" t="s">
        <v>14</v>
      </c>
      <c r="E7" s="2"/>
    </row>
    <row r="8" spans="1:5" ht="30" customHeight="1" x14ac:dyDescent="0.25">
      <c r="A8" s="20"/>
      <c r="B8" s="2"/>
      <c r="C8" s="18">
        <v>54000</v>
      </c>
      <c r="D8" s="2" t="s">
        <v>15</v>
      </c>
      <c r="E8" s="2"/>
    </row>
    <row r="9" spans="1:5" ht="30" customHeight="1" x14ac:dyDescent="0.25">
      <c r="A9" s="17" t="s">
        <v>16</v>
      </c>
      <c r="C9" s="19">
        <f>SUBTOTAL(109,PengeluaranJan[Jumlah])</f>
        <v>861000</v>
      </c>
    </row>
  </sheetData>
  <mergeCells count="1">
    <mergeCell ref="A1:C1"/>
  </mergeCells>
  <dataValidations count="11">
    <dataValidation type="list" errorStyle="warning" allowBlank="1" showInputMessage="1" showErrorMessage="1" error="Pengeluaran dari menu menurun harus dipilih sesuai urutan agar dapat disertakan di lembar Ringkasan" sqref="D3:D8">
      <formula1>KategoriPengeluaran</formula1>
    </dataValidation>
    <dataValidation type="custom" errorStyle="warning" allowBlank="1" showInputMessage="1" showErrorMessage="1" errorTitle="Validasi Jumlah" error="Jumlah harus berupa angka." sqref="C3:C8">
      <formula1>ISNUMBER($C3)</formula1>
    </dataValidation>
    <dataValidation type="custom" errorStyle="warning" allowBlank="1" showInputMessage="1" showErrorMessage="1" error="Tanggal dalam Januari harus dimasukkan sesuai urutan agar pengeluaran ini ditambahkan ke lembar Ringkasan" sqref="A3:A8">
      <formula1>MONTH($A3)=1</formula1>
    </dataValidation>
    <dataValidation allowBlank="1" showInputMessage="1" showErrorMessage="1" prompt="Pengeluaran mendetail dijelaskan di tabel dalam lembar kerja ini. Hyperlink navigasi ke lembar kerja ringkasan dan lembar kerja tips secara berurutan ada di sel D1 dan E1" sqref="A1:C1"/>
    <dataValidation allowBlank="1" showInputMessage="1" showErrorMessage="1" prompt="Hyperlink navigasi ke lembar kerja ringkasan" sqref="D1"/>
    <dataValidation allowBlank="1" showInputMessage="1" showErrorMessage="1" prompt="Hyperlink navigasi ke lembar kerja tips" sqref="E1"/>
    <dataValidation allowBlank="1" showInputMessage="1" showErrorMessage="1" prompt="Masukkan tanggal pengeluaran dalam kolom ini" sqref="A2"/>
    <dataValidation allowBlank="1" showInputMessage="1" showErrorMessage="1" prompt="Masukkan PO# dalam kolom ini" sqref="B2"/>
    <dataValidation allowBlank="1" showInputMessage="1" showErrorMessage="1" prompt="Masukkan Jumlah pengeluaran dalam kolom ini" sqref="C2"/>
    <dataValidation allowBlank="1" showInputMessage="1" showErrorMessage="1" prompt="Daftar kategori pengeluaran otomatis dikumpulkan dari kolom Pengeluaran dalam tabel Ringkasan Pengeluaran di lembar kerja ringkasan. ALT+PANAH BAWAH untuk menavigasi daftar. ENTER untuk memilih Kategori" sqref="D2"/>
    <dataValidation allowBlank="1" showInputMessage="1" showErrorMessage="1" prompt="Masukkan deskripsi pengeluaran dalam kolom ini" sqref="E2"/>
  </dataValidations>
  <hyperlinks>
    <hyperlink ref="D1" location="ringkasan!A1" tooltip="Pilih untuk menampilkan ringkasan" display="Ringkasan"/>
    <hyperlink ref="E1" location="tips!A1" tooltip="Pilih untuk menavigasi ke lembar kerja tips" display="Tips"/>
  </hyperlinks>
  <printOptions horizontalCentered="1"/>
  <pageMargins left="0.7" right="0.7" top="0.75" bottom="0.75" header="0.3" footer="0.3"/>
  <pageSetup paperSize="9" fitToHeight="0"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4"/>
    <pageSetUpPr autoPageBreaks="0" fitToPage="1"/>
  </sheetPr>
  <dimension ref="A1:E9"/>
  <sheetViews>
    <sheetView showGridLines="0" workbookViewId="0">
      <selection sqref="A1:C1"/>
    </sheetView>
  </sheetViews>
  <sheetFormatPr defaultRowHeight="30" customHeight="1" x14ac:dyDescent="0.25"/>
  <cols>
    <col min="1" max="3" width="19.7109375" customWidth="1"/>
    <col min="4" max="5" width="30.5703125" customWidth="1"/>
  </cols>
  <sheetData>
    <row r="1" spans="1:5" ht="35.1" customHeight="1" x14ac:dyDescent="0.4">
      <c r="A1" s="26" t="s">
        <v>41</v>
      </c>
      <c r="B1" s="26"/>
      <c r="C1" s="26"/>
      <c r="D1" s="15" t="s">
        <v>37</v>
      </c>
      <c r="E1" s="15" t="s">
        <v>29</v>
      </c>
    </row>
    <row r="2" spans="1:5" ht="17.100000000000001" customHeight="1" x14ac:dyDescent="0.25">
      <c r="A2" s="3" t="s">
        <v>32</v>
      </c>
      <c r="B2" s="3" t="s">
        <v>33</v>
      </c>
      <c r="C2" s="3" t="s">
        <v>36</v>
      </c>
      <c r="D2" s="3" t="s">
        <v>38</v>
      </c>
      <c r="E2" s="3" t="s">
        <v>39</v>
      </c>
    </row>
    <row r="3" spans="1:5" ht="30" customHeight="1" x14ac:dyDescent="0.25">
      <c r="A3" s="20">
        <f ca="1">DATE(YEAR(TODAY()),2,3)</f>
        <v>42769</v>
      </c>
      <c r="B3" s="2" t="s">
        <v>34</v>
      </c>
      <c r="C3" s="18">
        <v>33000</v>
      </c>
      <c r="D3" s="2" t="s">
        <v>11</v>
      </c>
      <c r="E3" s="2" t="s">
        <v>40</v>
      </c>
    </row>
    <row r="4" spans="1:5" ht="30" customHeight="1" x14ac:dyDescent="0.25">
      <c r="A4" s="20">
        <f ca="1">DATE(YEAR(TODAY()),2,4)</f>
        <v>42770</v>
      </c>
      <c r="B4" s="2" t="s">
        <v>35</v>
      </c>
      <c r="C4" s="18">
        <v>238000</v>
      </c>
      <c r="D4" s="2" t="s">
        <v>12</v>
      </c>
      <c r="E4" s="2"/>
    </row>
    <row r="5" spans="1:5" ht="30" customHeight="1" x14ac:dyDescent="0.25">
      <c r="A5" s="20"/>
      <c r="B5" s="2"/>
      <c r="C5" s="18">
        <v>342000</v>
      </c>
      <c r="D5" s="2" t="s">
        <v>11</v>
      </c>
      <c r="E5" s="2"/>
    </row>
    <row r="6" spans="1:5" ht="30" customHeight="1" x14ac:dyDescent="0.25">
      <c r="A6" s="20"/>
      <c r="B6" s="2"/>
      <c r="C6" s="18">
        <v>110000</v>
      </c>
      <c r="D6" s="2" t="s">
        <v>13</v>
      </c>
      <c r="E6" s="2"/>
    </row>
    <row r="7" spans="1:5" ht="30" customHeight="1" x14ac:dyDescent="0.25">
      <c r="A7" s="20"/>
      <c r="B7" s="2"/>
      <c r="C7" s="18">
        <v>84000</v>
      </c>
      <c r="D7" s="2" t="s">
        <v>14</v>
      </c>
      <c r="E7" s="2"/>
    </row>
    <row r="8" spans="1:5" ht="30" customHeight="1" x14ac:dyDescent="0.25">
      <c r="A8" s="20"/>
      <c r="B8" s="2"/>
      <c r="C8" s="18">
        <v>54000</v>
      </c>
      <c r="D8" s="2" t="s">
        <v>15</v>
      </c>
      <c r="E8" s="2"/>
    </row>
    <row r="9" spans="1:5" ht="30" customHeight="1" x14ac:dyDescent="0.25">
      <c r="A9" s="22" t="s">
        <v>16</v>
      </c>
      <c r="B9" s="23"/>
      <c r="C9" s="24">
        <f>SUBTOTAL(109,PengeluaranFeb[Jumlah])</f>
        <v>861000</v>
      </c>
      <c r="D9" s="23"/>
      <c r="E9" s="23"/>
    </row>
  </sheetData>
  <mergeCells count="1">
    <mergeCell ref="A1:C1"/>
  </mergeCells>
  <dataValidations count="11">
    <dataValidation type="list" errorStyle="warning" allowBlank="1" showInputMessage="1" showErrorMessage="1" error="Pengeluaran dari menu menurun harus dipilih sesuai urutan agar dapat disertakan di lembar Ringkasan" sqref="D3:D8">
      <formula1>KategoriPengeluaran</formula1>
    </dataValidation>
    <dataValidation allowBlank="1" showInputMessage="1" showErrorMessage="1" prompt="Pengeluaran mendetail dijelaskan di tabel dalam lembar kerja ini. Hyperlink navigasi ke lembar kerja ringkasan dan lembar kerja tips secara berurutan ada di sel D1 dan E1" sqref="A1:C1"/>
    <dataValidation allowBlank="1" showInputMessage="1" showErrorMessage="1" prompt="Hyperlink navigasi ke lembar kerja ringkasan" sqref="D1"/>
    <dataValidation allowBlank="1" showInputMessage="1" showErrorMessage="1" prompt="Hyperlink navigasi ke lembar kerja tips" sqref="E1"/>
    <dataValidation allowBlank="1" showInputMessage="1" showErrorMessage="1" prompt="Masukkan tanggal pengeluaran dalam kolom ini" sqref="A2"/>
    <dataValidation allowBlank="1" showInputMessage="1" showErrorMessage="1" prompt="Masukkan PO# dalam kolom ini" sqref="B2"/>
    <dataValidation allowBlank="1" showInputMessage="1" showErrorMessage="1" prompt="Masukkan Jumlah pengeluaran dalam kolom ini" sqref="C2"/>
    <dataValidation allowBlank="1" showInputMessage="1" showErrorMessage="1" prompt="Daftar kategori pengeluaran otomatis dikumpulkan dari kolom Pengeluaran dalam tabel Ringkasan Pengeluaran di lembar kerja ringkasan. ALT+PANAH BAWAH untuk menavigasi daftar. ENTER untuk memilih Kategori" sqref="D2"/>
    <dataValidation allowBlank="1" showInputMessage="1" showErrorMessage="1" prompt="Masukkan deskripsi pengeluaran dalam kolom ini" sqref="E2"/>
    <dataValidation type="custom" errorStyle="warning" allowBlank="1" showInputMessage="1" showErrorMessage="1" errorTitle="Validasi Jumlah" error="Jumlah harus berupa angka." sqref="C3:C8">
      <formula1>ISNUMBER($C3)</formula1>
    </dataValidation>
    <dataValidation type="custom" errorStyle="warning" allowBlank="1" showInputMessage="1" showErrorMessage="1" error="Tanggal dalam Februari harus dimasukkan sesuai urutan agar pengeluaran ini ditambahkan ke lembar Ringkasan" sqref="A3:A8">
      <formula1>MONTH($A3)=2</formula1>
    </dataValidation>
  </dataValidations>
  <hyperlinks>
    <hyperlink ref="D1" location="ringkasan!A1" tooltip="Pilih untuk menampilkan ringkasan" display="Ringkasan"/>
    <hyperlink ref="E1" location="tips!A1" tooltip="Pilih untuk menavigasi ke lembar kerja tips" display="Tips"/>
  </hyperlinks>
  <printOptions horizontalCentered="1"/>
  <pageMargins left="0.7" right="0.7" top="0.75" bottom="0.75" header="0.3" footer="0.3"/>
  <pageSetup paperSize="9" fitToHeight="0"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4" tint="0.39997558519241921"/>
    <pageSetUpPr autoPageBreaks="0" fitToPage="1"/>
  </sheetPr>
  <dimension ref="A1:E9"/>
  <sheetViews>
    <sheetView showGridLines="0" workbookViewId="0">
      <selection sqref="A1:C1"/>
    </sheetView>
  </sheetViews>
  <sheetFormatPr defaultRowHeight="30" customHeight="1" x14ac:dyDescent="0.25"/>
  <cols>
    <col min="1" max="3" width="19.7109375" customWidth="1"/>
    <col min="4" max="5" width="30.5703125" customWidth="1"/>
  </cols>
  <sheetData>
    <row r="1" spans="1:5" ht="35.1" customHeight="1" x14ac:dyDescent="0.4">
      <c r="A1" s="26" t="s">
        <v>42</v>
      </c>
      <c r="B1" s="26"/>
      <c r="C1" s="26"/>
      <c r="D1" s="15" t="s">
        <v>37</v>
      </c>
      <c r="E1" s="15" t="s">
        <v>29</v>
      </c>
    </row>
    <row r="2" spans="1:5" ht="17.100000000000001" customHeight="1" x14ac:dyDescent="0.25">
      <c r="A2" s="3" t="s">
        <v>32</v>
      </c>
      <c r="B2" s="3" t="s">
        <v>33</v>
      </c>
      <c r="C2" s="3" t="s">
        <v>36</v>
      </c>
      <c r="D2" s="3" t="s">
        <v>38</v>
      </c>
      <c r="E2" s="3" t="s">
        <v>39</v>
      </c>
    </row>
    <row r="3" spans="1:5" ht="30" customHeight="1" x14ac:dyDescent="0.25">
      <c r="A3" s="20">
        <f ca="1">DATE(YEAR(TODAY()),3,5)</f>
        <v>42799</v>
      </c>
      <c r="B3" s="2" t="s">
        <v>34</v>
      </c>
      <c r="C3" s="18">
        <v>33000</v>
      </c>
      <c r="D3" s="2" t="s">
        <v>11</v>
      </c>
      <c r="E3" s="2" t="s">
        <v>40</v>
      </c>
    </row>
    <row r="4" spans="1:5" ht="30" customHeight="1" x14ac:dyDescent="0.25">
      <c r="A4" s="20">
        <f ca="1">DATE(YEAR(TODAY()),3,6)</f>
        <v>42800</v>
      </c>
      <c r="B4" s="2" t="s">
        <v>35</v>
      </c>
      <c r="C4" s="18">
        <v>238000</v>
      </c>
      <c r="D4" s="2" t="s">
        <v>12</v>
      </c>
      <c r="E4" s="2"/>
    </row>
    <row r="5" spans="1:5" ht="30" customHeight="1" x14ac:dyDescent="0.25">
      <c r="A5" s="20"/>
      <c r="B5" s="2"/>
      <c r="C5" s="18">
        <v>55000</v>
      </c>
      <c r="D5" s="2" t="s">
        <v>15</v>
      </c>
      <c r="E5" s="2"/>
    </row>
    <row r="6" spans="1:5" ht="30" customHeight="1" x14ac:dyDescent="0.25">
      <c r="A6" s="20"/>
      <c r="B6" s="2"/>
      <c r="C6" s="18">
        <v>110000</v>
      </c>
      <c r="D6" s="2" t="s">
        <v>13</v>
      </c>
      <c r="E6" s="2"/>
    </row>
    <row r="7" spans="1:5" ht="30" customHeight="1" x14ac:dyDescent="0.25">
      <c r="A7" s="20"/>
      <c r="B7" s="2"/>
      <c r="C7" s="18">
        <v>84000</v>
      </c>
      <c r="D7" s="2" t="s">
        <v>14</v>
      </c>
      <c r="E7" s="2"/>
    </row>
    <row r="8" spans="1:5" ht="30" customHeight="1" x14ac:dyDescent="0.25">
      <c r="A8" s="20"/>
      <c r="B8" s="2"/>
      <c r="C8" s="18">
        <v>54000</v>
      </c>
      <c r="D8" s="2" t="s">
        <v>15</v>
      </c>
      <c r="E8" s="2"/>
    </row>
    <row r="9" spans="1:5" ht="30" customHeight="1" x14ac:dyDescent="0.25">
      <c r="A9" s="23" t="s">
        <v>16</v>
      </c>
      <c r="B9" s="23"/>
      <c r="C9" s="24">
        <f>SUBTOTAL(109,PengeluaranMar[Jumlah])</f>
        <v>574000</v>
      </c>
      <c r="D9" s="23"/>
      <c r="E9" s="23"/>
    </row>
  </sheetData>
  <mergeCells count="1">
    <mergeCell ref="A1:C1"/>
  </mergeCells>
  <dataValidations count="11">
    <dataValidation type="list" errorStyle="warning" allowBlank="1" showInputMessage="1" showErrorMessage="1" error="Pengeluaran dari menu menurun harus dipilih sesuai urutan agar dapat disertakan di lembar Ringkasan" sqref="D3:D8">
      <formula1>KategoriPengeluaran</formula1>
    </dataValidation>
    <dataValidation allowBlank="1" showInputMessage="1" showErrorMessage="1" prompt="Pengeluaran mendetail dijelaskan di tabel dalam lembar kerja ini. Hyperlink navigasi ke lembar kerja ringkasan dan lembar kerja tips secara berurutan ada di sel D1 dan E1" sqref="A1:C1"/>
    <dataValidation allowBlank="1" showInputMessage="1" showErrorMessage="1" prompt="Hyperlink navigasi ke lembar kerja ringkasan" sqref="D1"/>
    <dataValidation allowBlank="1" showInputMessage="1" showErrorMessage="1" prompt="Hyperlink navigasi ke lembar kerja tips" sqref="E1"/>
    <dataValidation allowBlank="1" showInputMessage="1" showErrorMessage="1" prompt="Masukkan tanggal pengeluaran dalam kolom ini" sqref="A2"/>
    <dataValidation allowBlank="1" showInputMessage="1" showErrorMessage="1" prompt="Masukkan PO# dalam kolom ini" sqref="B2"/>
    <dataValidation allowBlank="1" showInputMessage="1" showErrorMessage="1" prompt="Masukkan Jumlah pengeluaran dalam kolom ini" sqref="C2"/>
    <dataValidation allowBlank="1" showInputMessage="1" showErrorMessage="1" prompt="Daftar kategori pengeluaran otomatis dikumpulkan dari kolom Pengeluaran dalam tabel Ringkasan Pengeluaran di lembar kerja ringkasan. ALT+PANAH BAWAH untuk menavigasi daftar. ENTER untuk memilih Kategori" sqref="D2"/>
    <dataValidation allowBlank="1" showInputMessage="1" showErrorMessage="1" prompt="Masukkan deskripsi pengeluaran dalam kolom ini" sqref="E2"/>
    <dataValidation type="custom" errorStyle="warning" allowBlank="1" showInputMessage="1" showErrorMessage="1" errorTitle="Validasi Jumlah" error="Jumlah harus berupa angka." sqref="C3:C8">
      <formula1>ISNUMBER($C3)</formula1>
    </dataValidation>
    <dataValidation type="custom" errorStyle="warning" allowBlank="1" showInputMessage="1" showErrorMessage="1" error="Tanggal dalam Maret harus dimasukkan sesuai urutan agar pengeluaran ini ditambahkan ke lembar Ringkasan" sqref="A3:A8">
      <formula1>MONTH($A3)=3</formula1>
    </dataValidation>
  </dataValidations>
  <hyperlinks>
    <hyperlink ref="D1" location="ringkasan!A1" tooltip="Pilih untuk menampilkan ringkasan" display="Ringkasan"/>
    <hyperlink ref="E1" location="tips!A1" tooltip="Pilih untuk menavigasi ke lembar kerja tips" display="Tips"/>
  </hyperlinks>
  <printOptions horizontalCentered="1"/>
  <pageMargins left="0.7" right="0.7" top="0.75" bottom="0.75" header="0.3" footer="0.3"/>
  <pageSetup paperSize="9" fitToHeight="0"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4" tint="0.59999389629810485"/>
    <pageSetUpPr autoPageBreaks="0" fitToPage="1"/>
  </sheetPr>
  <dimension ref="A1:E9"/>
  <sheetViews>
    <sheetView showGridLines="0" workbookViewId="0">
      <selection sqref="A1:C1"/>
    </sheetView>
  </sheetViews>
  <sheetFormatPr defaultRowHeight="30" customHeight="1" x14ac:dyDescent="0.25"/>
  <cols>
    <col min="1" max="3" width="19.7109375" customWidth="1"/>
    <col min="4" max="5" width="30.5703125" customWidth="1"/>
  </cols>
  <sheetData>
    <row r="1" spans="1:5" ht="35.1" customHeight="1" x14ac:dyDescent="0.4">
      <c r="A1" s="26" t="s">
        <v>43</v>
      </c>
      <c r="B1" s="26"/>
      <c r="C1" s="27"/>
      <c r="D1" s="15" t="s">
        <v>37</v>
      </c>
      <c r="E1" s="15" t="s">
        <v>29</v>
      </c>
    </row>
    <row r="2" spans="1:5" ht="17.100000000000001" customHeight="1" x14ac:dyDescent="0.25">
      <c r="A2" s="3" t="s">
        <v>32</v>
      </c>
      <c r="B2" s="3" t="s">
        <v>33</v>
      </c>
      <c r="C2" s="3" t="s">
        <v>36</v>
      </c>
      <c r="D2" s="3" t="s">
        <v>38</v>
      </c>
      <c r="E2" s="3" t="s">
        <v>39</v>
      </c>
    </row>
    <row r="3" spans="1:5" ht="30" customHeight="1" x14ac:dyDescent="0.25">
      <c r="A3" s="20">
        <f ca="1">DATE(YEAR(TODAY()),4,4)</f>
        <v>42829</v>
      </c>
      <c r="B3" s="2" t="s">
        <v>34</v>
      </c>
      <c r="C3" s="18">
        <v>45000</v>
      </c>
      <c r="D3" s="2" t="s">
        <v>11</v>
      </c>
      <c r="E3" s="2" t="s">
        <v>40</v>
      </c>
    </row>
    <row r="4" spans="1:5" ht="30" customHeight="1" x14ac:dyDescent="0.25">
      <c r="A4" s="20">
        <f ca="1">DATE(YEAR(TODAY()),4,8)</f>
        <v>42833</v>
      </c>
      <c r="B4" s="2" t="s">
        <v>35</v>
      </c>
      <c r="C4" s="18">
        <v>123000</v>
      </c>
      <c r="D4" s="2" t="s">
        <v>12</v>
      </c>
      <c r="E4" s="2"/>
    </row>
    <row r="5" spans="1:5" ht="30" customHeight="1" x14ac:dyDescent="0.25">
      <c r="A5" s="20"/>
      <c r="B5" s="2"/>
      <c r="C5" s="18">
        <v>342000</v>
      </c>
      <c r="D5" s="2" t="s">
        <v>14</v>
      </c>
      <c r="E5" s="2"/>
    </row>
    <row r="6" spans="1:5" ht="30" customHeight="1" x14ac:dyDescent="0.25">
      <c r="A6" s="20"/>
      <c r="B6" s="2"/>
      <c r="C6" s="18">
        <v>125000</v>
      </c>
      <c r="D6" s="2" t="s">
        <v>13</v>
      </c>
      <c r="E6" s="2"/>
    </row>
    <row r="7" spans="1:5" ht="30" customHeight="1" x14ac:dyDescent="0.25">
      <c r="A7" s="20"/>
      <c r="B7" s="2"/>
      <c r="C7" s="18">
        <v>84000</v>
      </c>
      <c r="D7" s="2" t="s">
        <v>14</v>
      </c>
      <c r="E7" s="2"/>
    </row>
    <row r="8" spans="1:5" ht="30" customHeight="1" x14ac:dyDescent="0.25">
      <c r="A8" s="20"/>
      <c r="B8" s="2"/>
      <c r="C8" s="18">
        <v>98000</v>
      </c>
      <c r="D8" s="2" t="s">
        <v>15</v>
      </c>
      <c r="E8" s="2"/>
    </row>
    <row r="9" spans="1:5" ht="30" customHeight="1" x14ac:dyDescent="0.25">
      <c r="A9" s="23" t="s">
        <v>16</v>
      </c>
      <c r="B9" s="23"/>
      <c r="C9" s="24">
        <f>SUBTOTAL(109,PengeluaranApr[Jumlah])</f>
        <v>817000</v>
      </c>
      <c r="D9" s="23"/>
      <c r="E9" s="23"/>
    </row>
  </sheetData>
  <mergeCells count="1">
    <mergeCell ref="A1:C1"/>
  </mergeCells>
  <dataValidations count="11">
    <dataValidation type="list" errorStyle="warning" allowBlank="1" showInputMessage="1" showErrorMessage="1" error="Pengeluaran dari menu menurun harus dipilih sesuai urutan agar dapat disertakan di lembar Ringkasan" sqref="D3:D8">
      <formula1>KategoriPengeluaran</formula1>
    </dataValidation>
    <dataValidation allowBlank="1" showInputMessage="1" showErrorMessage="1" prompt="Pengeluaran mendetail dijelaskan di tabel dalam lembar kerja ini. Hyperlink navigasi ke lembar kerja ringkasan dan lembar kerja tips secara berurutan ada di sel D1 dan E1" sqref="A1:C1"/>
    <dataValidation allowBlank="1" showInputMessage="1" showErrorMessage="1" prompt="Hyperlink navigasi ke lembar kerja ringkasan" sqref="D1"/>
    <dataValidation allowBlank="1" showInputMessage="1" showErrorMessage="1" prompt="Hyperlink navigasi ke lembar kerja tips" sqref="E1"/>
    <dataValidation allowBlank="1" showInputMessage="1" showErrorMessage="1" prompt="Masukkan tanggal pengeluaran dalam kolom ini" sqref="A2"/>
    <dataValidation allowBlank="1" showInputMessage="1" showErrorMessage="1" prompt="Masukkan PO# dalam kolom ini" sqref="B2"/>
    <dataValidation allowBlank="1" showInputMessage="1" showErrorMessage="1" prompt="Masukkan Jumlah pengeluaran dalam kolom ini" sqref="C2"/>
    <dataValidation allowBlank="1" showInputMessage="1" showErrorMessage="1" prompt="Daftar kategori pengeluaran otomatis dikumpulkan dari kolom Pengeluaran dalam tabel Ringkasan Pengeluaran di lembar kerja ringkasan. ALT+PANAH BAWAH untuk menavigasi daftar. ENTER untuk memilih Kategori" sqref="D2"/>
    <dataValidation allowBlank="1" showInputMessage="1" showErrorMessage="1" prompt="Masukkan deskripsi pengeluaran dalam kolom ini" sqref="E2"/>
    <dataValidation type="custom" errorStyle="warning" allowBlank="1" showInputMessage="1" showErrorMessage="1" errorTitle="Validasi Jumlah" error="Jumlah harus berupa angka." sqref="C3:C8">
      <formula1>ISNUMBER($C3)</formula1>
    </dataValidation>
    <dataValidation type="custom" errorStyle="warning" allowBlank="1" showInputMessage="1" showErrorMessage="1" error="Tanggal dalam April harus dimasukkan sesuai urutan agar pengeluaran ini ditambahkan ke lembar Ringkasan" sqref="A3:A8">
      <formula1>MONTH($A3)=4</formula1>
    </dataValidation>
  </dataValidations>
  <hyperlinks>
    <hyperlink ref="D1" location="ringkasan!A1" tooltip="Pilih untuk menampilkan ringkasan" display="Ringkasan"/>
    <hyperlink ref="E1" location="tips!A1" tooltip="Pilih untuk menavigasi ke lembar kerja tips" display="Tips"/>
  </hyperlinks>
  <printOptions horizontalCentered="1"/>
  <pageMargins left="0.7" right="0.7" top="0.75" bottom="0.75" header="0.3" footer="0.3"/>
  <pageSetup paperSize="9" fitToHeight="0"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4" tint="0.79998168889431442"/>
    <pageSetUpPr autoPageBreaks="0" fitToPage="1"/>
  </sheetPr>
  <dimension ref="A1:E9"/>
  <sheetViews>
    <sheetView showGridLines="0" workbookViewId="0">
      <selection sqref="A1:C1"/>
    </sheetView>
  </sheetViews>
  <sheetFormatPr defaultRowHeight="30" customHeight="1" x14ac:dyDescent="0.25"/>
  <cols>
    <col min="1" max="3" width="19.7109375" customWidth="1"/>
    <col min="4" max="5" width="30.5703125" customWidth="1"/>
  </cols>
  <sheetData>
    <row r="1" spans="1:5" ht="35.1" customHeight="1" x14ac:dyDescent="0.4">
      <c r="A1" s="26" t="s">
        <v>44</v>
      </c>
      <c r="B1" s="26"/>
      <c r="C1" s="27"/>
      <c r="D1" s="15" t="s">
        <v>37</v>
      </c>
      <c r="E1" s="15" t="s">
        <v>29</v>
      </c>
    </row>
    <row r="2" spans="1:5" ht="17.100000000000001" customHeight="1" x14ac:dyDescent="0.25">
      <c r="A2" s="3" t="s">
        <v>32</v>
      </c>
      <c r="B2" s="3" t="s">
        <v>33</v>
      </c>
      <c r="C2" s="3" t="s">
        <v>36</v>
      </c>
      <c r="D2" s="3" t="s">
        <v>38</v>
      </c>
      <c r="E2" s="3" t="s">
        <v>39</v>
      </c>
    </row>
    <row r="3" spans="1:5" ht="30" customHeight="1" x14ac:dyDescent="0.25">
      <c r="A3" s="20">
        <f ca="1">DATE(YEAR(TODAY()),5,3)</f>
        <v>42858</v>
      </c>
      <c r="B3" s="2" t="s">
        <v>34</v>
      </c>
      <c r="C3" s="18">
        <v>33000</v>
      </c>
      <c r="D3" s="2" t="s">
        <v>11</v>
      </c>
      <c r="E3" s="2" t="s">
        <v>40</v>
      </c>
    </row>
    <row r="4" spans="1:5" ht="30" customHeight="1" x14ac:dyDescent="0.25">
      <c r="A4" s="20">
        <f ca="1">DATE(YEAR(TODAY()),5,8)</f>
        <v>42863</v>
      </c>
      <c r="B4" s="2" t="s">
        <v>35</v>
      </c>
      <c r="C4" s="18">
        <v>111000</v>
      </c>
      <c r="D4" s="2" t="s">
        <v>12</v>
      </c>
      <c r="E4" s="2"/>
    </row>
    <row r="5" spans="1:5" ht="30" customHeight="1" x14ac:dyDescent="0.25">
      <c r="A5" s="20"/>
      <c r="B5" s="2"/>
      <c r="C5" s="18">
        <v>342000</v>
      </c>
      <c r="D5" s="2" t="s">
        <v>11</v>
      </c>
      <c r="E5" s="2"/>
    </row>
    <row r="6" spans="1:5" ht="30" customHeight="1" x14ac:dyDescent="0.25">
      <c r="A6" s="20"/>
      <c r="B6" s="2"/>
      <c r="C6" s="18">
        <v>333000</v>
      </c>
      <c r="D6" s="2" t="s">
        <v>13</v>
      </c>
      <c r="E6" s="2"/>
    </row>
    <row r="7" spans="1:5" ht="30" customHeight="1" x14ac:dyDescent="0.25">
      <c r="A7" s="20"/>
      <c r="B7" s="2"/>
      <c r="C7" s="18">
        <v>125000</v>
      </c>
      <c r="D7" s="2" t="s">
        <v>14</v>
      </c>
      <c r="E7" s="2"/>
    </row>
    <row r="8" spans="1:5" ht="30" customHeight="1" x14ac:dyDescent="0.25">
      <c r="A8" s="20"/>
      <c r="B8" s="2"/>
      <c r="C8" s="18">
        <v>33000</v>
      </c>
      <c r="D8" s="2" t="s">
        <v>15</v>
      </c>
      <c r="E8" s="2"/>
    </row>
    <row r="9" spans="1:5" ht="30" customHeight="1" x14ac:dyDescent="0.25">
      <c r="A9" s="23" t="s">
        <v>16</v>
      </c>
      <c r="C9" s="24">
        <f>SUBTOTAL(109,PengeluaranMei[Jumlah])</f>
        <v>977000</v>
      </c>
      <c r="E9" s="23"/>
    </row>
  </sheetData>
  <mergeCells count="1">
    <mergeCell ref="A1:C1"/>
  </mergeCells>
  <dataValidations count="11">
    <dataValidation type="custom" errorStyle="warning" allowBlank="1" showInputMessage="1" showErrorMessage="1" errorTitle="Validasi Jumlah" error="Jumlah harus berupa angka." sqref="C3:C8">
      <formula1>ISNUMBER($C3)</formula1>
    </dataValidation>
    <dataValidation type="custom" errorStyle="warning" allowBlank="1" showInputMessage="1" showErrorMessage="1" error="Tanggal dalam Mei harus dimasukkan sesuai urutan agar pengeluaran ini ditambahkan ke lembar Ringkasan" sqref="A3:A8">
      <formula1>MONTH($A3)=5</formula1>
    </dataValidation>
    <dataValidation type="list" errorStyle="warning" allowBlank="1" showInputMessage="1" showErrorMessage="1" error="Pengeluaran dari menu menurun harus dipilih sesuai urutan agar dapat disertakan di lembar Ringkasan" sqref="D3:D8">
      <formula1>KategoriPengeluaran</formula1>
    </dataValidation>
    <dataValidation allowBlank="1" showInputMessage="1" showErrorMessage="1" prompt="Pengeluaran mendetail dijelaskan di tabel dalam lembar kerja ini. Hyperlink navigasi ke lembar kerja ringkasan dan lembar kerja tips secara berurutan ada di sel D1 dan E1" sqref="A1:C1"/>
    <dataValidation allowBlank="1" showInputMessage="1" showErrorMessage="1" prompt="Hyperlink navigasi ke lembar kerja ringkasan" sqref="D1"/>
    <dataValidation allowBlank="1" showInputMessage="1" showErrorMessage="1" prompt="Hyperlink navigasi ke lembar kerja tips" sqref="E1"/>
    <dataValidation allowBlank="1" showInputMessage="1" showErrorMessage="1" prompt="Masukkan tanggal pengeluaran dalam kolom ini" sqref="A2"/>
    <dataValidation allowBlank="1" showInputMessage="1" showErrorMessage="1" prompt="Masukkan PO# dalam kolom ini" sqref="B2"/>
    <dataValidation allowBlank="1" showInputMessage="1" showErrorMessage="1" prompt="Masukkan Jumlah pengeluaran dalam kolom ini" sqref="C2"/>
    <dataValidation allowBlank="1" showInputMessage="1" showErrorMessage="1" prompt="Daftar kategori pengeluaran otomatis dikumpulkan dari kolom Pengeluaran dalam tabel Ringkasan Pengeluaran di lembar kerja ringkasan. ALT+PANAH BAWAH untuk menavigasi daftar. ENTER untuk memilih Kategori" sqref="D2"/>
    <dataValidation allowBlank="1" showInputMessage="1" showErrorMessage="1" prompt="Masukkan deskripsi pengeluaran dalam kolom ini" sqref="E2"/>
  </dataValidations>
  <hyperlinks>
    <hyperlink ref="D1" location="ringkasan!A1" tooltip="Pilih untuk menampilkan ringkasan" display="Ringkasan"/>
    <hyperlink ref="E1" location="tips!A1" tooltip="Pilih untuk menavigasi ke lembar kerja tips" display="Tips"/>
  </hyperlinks>
  <printOptions horizontalCentered="1"/>
  <pageMargins left="0.7" right="0.7" top="0.75" bottom="0.75" header="0.3" footer="0.3"/>
  <pageSetup paperSize="9" fitToHeight="0" orientation="portrait"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5" tint="-0.499984740745262"/>
    <pageSetUpPr autoPageBreaks="0" fitToPage="1"/>
  </sheetPr>
  <dimension ref="A1:E9"/>
  <sheetViews>
    <sheetView showGridLines="0" workbookViewId="0">
      <selection sqref="A1:C1"/>
    </sheetView>
  </sheetViews>
  <sheetFormatPr defaultRowHeight="30" customHeight="1" x14ac:dyDescent="0.25"/>
  <cols>
    <col min="1" max="3" width="19.7109375" customWidth="1"/>
    <col min="4" max="5" width="30.5703125" customWidth="1"/>
  </cols>
  <sheetData>
    <row r="1" spans="1:5" ht="35.1" customHeight="1" x14ac:dyDescent="0.4">
      <c r="A1" s="26" t="s">
        <v>45</v>
      </c>
      <c r="B1" s="26"/>
      <c r="C1" s="27"/>
      <c r="D1" s="15" t="s">
        <v>37</v>
      </c>
      <c r="E1" s="15" t="s">
        <v>29</v>
      </c>
    </row>
    <row r="2" spans="1:5" ht="17.100000000000001" customHeight="1" x14ac:dyDescent="0.25">
      <c r="A2" s="3" t="s">
        <v>32</v>
      </c>
      <c r="B2" s="3" t="s">
        <v>33</v>
      </c>
      <c r="C2" s="3" t="s">
        <v>36</v>
      </c>
      <c r="D2" s="3" t="s">
        <v>38</v>
      </c>
      <c r="E2" s="3" t="s">
        <v>39</v>
      </c>
    </row>
    <row r="3" spans="1:5" ht="30" customHeight="1" x14ac:dyDescent="0.25">
      <c r="A3" s="20">
        <f ca="1">DATE(YEAR(TODAY()),6,7)</f>
        <v>42893</v>
      </c>
      <c r="B3" s="2" t="s">
        <v>34</v>
      </c>
      <c r="C3" s="18">
        <v>201000</v>
      </c>
      <c r="D3" s="2" t="s">
        <v>11</v>
      </c>
      <c r="E3" s="2" t="s">
        <v>40</v>
      </c>
    </row>
    <row r="4" spans="1:5" ht="30" customHeight="1" x14ac:dyDescent="0.25">
      <c r="A4" s="20">
        <f ca="1">DATE(YEAR(TODAY()),6,8)</f>
        <v>42894</v>
      </c>
      <c r="B4" s="2" t="s">
        <v>35</v>
      </c>
      <c r="C4" s="18">
        <v>98000</v>
      </c>
      <c r="D4" s="2" t="s">
        <v>12</v>
      </c>
      <c r="E4" s="2"/>
    </row>
    <row r="5" spans="1:5" ht="30" customHeight="1" x14ac:dyDescent="0.25">
      <c r="A5" s="20"/>
      <c r="B5" s="2"/>
      <c r="C5" s="18">
        <v>342000</v>
      </c>
      <c r="D5" s="2" t="s">
        <v>15</v>
      </c>
      <c r="E5" s="2"/>
    </row>
    <row r="6" spans="1:5" ht="30" customHeight="1" x14ac:dyDescent="0.25">
      <c r="A6" s="20"/>
      <c r="B6" s="2"/>
      <c r="C6" s="18">
        <v>122000</v>
      </c>
      <c r="D6" s="2" t="s">
        <v>13</v>
      </c>
      <c r="E6" s="2"/>
    </row>
    <row r="7" spans="1:5" ht="30" customHeight="1" x14ac:dyDescent="0.25">
      <c r="A7" s="20"/>
      <c r="B7" s="2"/>
      <c r="C7" s="18">
        <v>187000</v>
      </c>
      <c r="D7" s="2" t="s">
        <v>14</v>
      </c>
      <c r="E7" s="2"/>
    </row>
    <row r="8" spans="1:5" ht="30" customHeight="1" x14ac:dyDescent="0.25">
      <c r="A8" s="20"/>
      <c r="B8" s="2"/>
      <c r="C8" s="18">
        <v>99000</v>
      </c>
      <c r="D8" s="2" t="s">
        <v>15</v>
      </c>
      <c r="E8" s="2"/>
    </row>
    <row r="9" spans="1:5" ht="30" customHeight="1" x14ac:dyDescent="0.25">
      <c r="A9" s="23" t="s">
        <v>16</v>
      </c>
      <c r="B9" s="23"/>
      <c r="C9" s="24">
        <f>SUBTOTAL(109,PengeluaranJun[Jumlah])</f>
        <v>1049000</v>
      </c>
    </row>
  </sheetData>
  <mergeCells count="1">
    <mergeCell ref="A1:C1"/>
  </mergeCells>
  <dataValidations count="11">
    <dataValidation type="custom" errorStyle="warning" allowBlank="1" showInputMessage="1" showErrorMessage="1" errorTitle="Validasi Jumlah" error="Jumlah harus berupa angka." sqref="C3:C8">
      <formula1>ISNUMBER($C3)</formula1>
    </dataValidation>
    <dataValidation type="custom" errorStyle="warning" allowBlank="1" showInputMessage="1" showErrorMessage="1" error="Tanggal dalam Juni harus dimasukkan sesuai urutan agar pengeluaran ini ditambahkan ke lembar Ringkasan" sqref="A3:A8">
      <formula1>MONTH($A3)=6</formula1>
    </dataValidation>
    <dataValidation type="list" errorStyle="warning" allowBlank="1" showInputMessage="1" showErrorMessage="1" error="Pengeluaran dari menu menurun harus dipilih sesuai urutan agar dapat disertakan di lembar Ringkasan" sqref="D3:D8">
      <formula1>KategoriPengeluaran</formula1>
    </dataValidation>
    <dataValidation allowBlank="1" showInputMessage="1" showErrorMessage="1" prompt="Pengeluaran mendetail dijelaskan di tabel dalam lembar kerja ini. Hyperlink navigasi ke lembar kerja ringkasan dan lembar kerja tips secara berurutan ada di sel D1 dan E1" sqref="A1:C1"/>
    <dataValidation allowBlank="1" showInputMessage="1" showErrorMessage="1" prompt="Hyperlink navigasi ke lembar kerja ringkasan" sqref="D1"/>
    <dataValidation allowBlank="1" showInputMessage="1" showErrorMessage="1" prompt="Hyperlink navigasi ke lembar kerja tips" sqref="E1"/>
    <dataValidation allowBlank="1" showInputMessage="1" showErrorMessage="1" prompt="Masukkan tanggal pengeluaran dalam kolom ini" sqref="A2"/>
    <dataValidation allowBlank="1" showInputMessage="1" showErrorMessage="1" prompt="Masukkan PO# dalam kolom ini" sqref="B2"/>
    <dataValidation allowBlank="1" showInputMessage="1" showErrorMessage="1" prompt="Masukkan Jumlah pengeluaran dalam kolom ini" sqref="C2"/>
    <dataValidation allowBlank="1" showInputMessage="1" showErrorMessage="1" prompt="Daftar kategori pengeluaran otomatis dikumpulkan dari kolom Pengeluaran dalam tabel Ringkasan Pengeluaran di lembar kerja ringkasan. ALT+PANAH BAWAH untuk menavigasi daftar. ENTER untuk memilih Kategori" sqref="D2"/>
    <dataValidation allowBlank="1" showInputMessage="1" showErrorMessage="1" prompt="Masukkan deskripsi pengeluaran dalam kolom ini" sqref="E2"/>
  </dataValidations>
  <hyperlinks>
    <hyperlink ref="D1" location="ringkasan!A1" tooltip="Pilih untuk menampilkan ringkasan" display="Ringkasan"/>
    <hyperlink ref="E1" location="tips!A1" tooltip="Pilih untuk menavigasi ke lembar kerja tips" display="Tips"/>
  </hyperlinks>
  <printOptions horizontalCentered="1"/>
  <pageMargins left="0.7" right="0.7" top="0.75" bottom="0.75" header="0.3" footer="0.3"/>
  <pageSetup paperSize="9" fitToHeight="0" orientation="portrait"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5" tint="-0.249977111117893"/>
    <pageSetUpPr autoPageBreaks="0" fitToPage="1"/>
  </sheetPr>
  <dimension ref="A1:E9"/>
  <sheetViews>
    <sheetView showGridLines="0" zoomScaleNormal="100" workbookViewId="0">
      <selection sqref="A1:C1"/>
    </sheetView>
  </sheetViews>
  <sheetFormatPr defaultRowHeight="30" customHeight="1" x14ac:dyDescent="0.25"/>
  <cols>
    <col min="1" max="3" width="19.7109375" customWidth="1"/>
    <col min="4" max="5" width="30.5703125" customWidth="1"/>
  </cols>
  <sheetData>
    <row r="1" spans="1:5" ht="35.1" customHeight="1" x14ac:dyDescent="0.4">
      <c r="A1" s="26" t="s">
        <v>46</v>
      </c>
      <c r="B1" s="26"/>
      <c r="C1" s="27"/>
      <c r="D1" s="15" t="s">
        <v>37</v>
      </c>
      <c r="E1" s="15" t="s">
        <v>29</v>
      </c>
    </row>
    <row r="2" spans="1:5" ht="17.100000000000001" customHeight="1" x14ac:dyDescent="0.25">
      <c r="A2" s="14" t="s">
        <v>32</v>
      </c>
      <c r="B2" s="14" t="s">
        <v>33</v>
      </c>
      <c r="C2" s="14" t="s">
        <v>36</v>
      </c>
      <c r="D2" s="14" t="s">
        <v>38</v>
      </c>
      <c r="E2" s="14" t="s">
        <v>39</v>
      </c>
    </row>
    <row r="3" spans="1:5" ht="30" customHeight="1" x14ac:dyDescent="0.25">
      <c r="A3" s="20">
        <f ca="1">DATE(YEAR(TODAY()),7,9)</f>
        <v>42925</v>
      </c>
      <c r="B3" s="2" t="s">
        <v>34</v>
      </c>
      <c r="C3" s="18"/>
      <c r="D3" s="2" t="s">
        <v>11</v>
      </c>
      <c r="E3" s="2" t="s">
        <v>40</v>
      </c>
    </row>
    <row r="4" spans="1:5" ht="30" customHeight="1" x14ac:dyDescent="0.25">
      <c r="A4" s="20">
        <f ca="1">DATE(YEAR(TODAY()),7,14)</f>
        <v>42930</v>
      </c>
      <c r="B4" s="2" t="s">
        <v>35</v>
      </c>
      <c r="C4" s="18"/>
      <c r="D4" s="2" t="s">
        <v>12</v>
      </c>
      <c r="E4" s="2"/>
    </row>
    <row r="5" spans="1:5" ht="30" customHeight="1" x14ac:dyDescent="0.25">
      <c r="A5" s="20"/>
      <c r="B5" s="2"/>
      <c r="C5" s="18"/>
      <c r="D5" s="2" t="s">
        <v>12</v>
      </c>
      <c r="E5" s="2"/>
    </row>
    <row r="6" spans="1:5" ht="30" customHeight="1" x14ac:dyDescent="0.25">
      <c r="A6" s="20"/>
      <c r="B6" s="2"/>
      <c r="C6" s="18"/>
      <c r="D6" s="2" t="s">
        <v>13</v>
      </c>
      <c r="E6" s="2"/>
    </row>
    <row r="7" spans="1:5" ht="30" customHeight="1" x14ac:dyDescent="0.25">
      <c r="A7" s="20"/>
      <c r="B7" s="2"/>
      <c r="C7" s="18"/>
      <c r="D7" s="2" t="s">
        <v>14</v>
      </c>
      <c r="E7" s="2"/>
    </row>
    <row r="8" spans="1:5" ht="30" customHeight="1" x14ac:dyDescent="0.25">
      <c r="A8" s="20"/>
      <c r="B8" s="2"/>
      <c r="C8" s="18"/>
      <c r="D8" s="2" t="s">
        <v>15</v>
      </c>
      <c r="E8" s="2"/>
    </row>
    <row r="9" spans="1:5" ht="30" customHeight="1" x14ac:dyDescent="0.25">
      <c r="A9" s="23" t="s">
        <v>16</v>
      </c>
      <c r="B9" s="23"/>
      <c r="C9" s="24">
        <f>SUBTOTAL(109,PengeluaranJul[Jumlah])</f>
        <v>0</v>
      </c>
      <c r="D9" s="23"/>
      <c r="E9" s="23"/>
    </row>
  </sheetData>
  <mergeCells count="1">
    <mergeCell ref="A1:C1"/>
  </mergeCells>
  <dataValidations count="11">
    <dataValidation type="list" errorStyle="warning" allowBlank="1" showInputMessage="1" showErrorMessage="1" error="Pengeluaran dari menu menurun harus dipilih sesuai urutan agar dapat disertakan di lembar Ringkasan" sqref="D3:D8">
      <formula1>KategoriPengeluaran</formula1>
    </dataValidation>
    <dataValidation allowBlank="1" showInputMessage="1" showErrorMessage="1" prompt="Pengeluaran mendetail dijelaskan di tabel dalam lembar kerja ini. Hyperlink navigasi ke lembar kerja ringkasan dan lembar kerja tips secara berurutan ada di sel D1 dan E1" sqref="A1:C1"/>
    <dataValidation allowBlank="1" showInputMessage="1" showErrorMessage="1" prompt="Hyperlink navigasi ke lembar kerja ringkasan" sqref="D1"/>
    <dataValidation allowBlank="1" showInputMessage="1" showErrorMessage="1" prompt="Hyperlink navigasi ke lembar kerja tips" sqref="E1"/>
    <dataValidation allowBlank="1" showInputMessage="1" showErrorMessage="1" prompt="Masukkan tanggal pengeluaran dalam kolom ini" sqref="A2"/>
    <dataValidation allowBlank="1" showInputMessage="1" showErrorMessage="1" prompt="Masukkan PO# dalam kolom ini" sqref="B2"/>
    <dataValidation allowBlank="1" showInputMessage="1" showErrorMessage="1" prompt="Masukkan Jumlah pengeluaran dalam kolom ini" sqref="C2"/>
    <dataValidation allowBlank="1" showInputMessage="1" showErrorMessage="1" prompt="Daftar kategori pengeluaran otomatis dikumpulkan dari kolom Pengeluaran dalam tabel Ringkasan Pengeluaran di lembar kerja ringkasan. ALT+PANAH BAWAH untuk menavigasi daftar. ENTER untuk memilih Kategori" sqref="D2"/>
    <dataValidation allowBlank="1" showInputMessage="1" showErrorMessage="1" prompt="Masukkan deskripsi pengeluaran dalam kolom ini" sqref="E2"/>
    <dataValidation type="custom" errorStyle="warning" allowBlank="1" showInputMessage="1" showErrorMessage="1" errorTitle="Validasi Jumlah" error="Jumlah harus berupa angka." sqref="C3:C8">
      <formula1>ISNUMBER($C3)</formula1>
    </dataValidation>
    <dataValidation type="custom" errorStyle="warning" allowBlank="1" showInputMessage="1" showErrorMessage="1" error="Tanggal dalam Juli harus dimasukkan sesuai urutan agar pengeluaran ini ditambahkan ke lembar Ringkasan" sqref="A3:A8">
      <formula1>MONTH($A3)=7</formula1>
    </dataValidation>
  </dataValidations>
  <hyperlinks>
    <hyperlink ref="D1" location="ringkasan!A1" tooltip="Pilih untuk menampilkan ringkasan" display="Ringkasan"/>
    <hyperlink ref="E1" location="tips!A1" tooltip="Pilih untuk menavigasi ke lembar kerja tips" display="Tips"/>
  </hyperlinks>
  <printOptions horizontalCentered="1"/>
  <pageMargins left="0.7" right="0.7" top="0.75" bottom="0.75" header="0.3" footer="0.3"/>
  <pageSetup paperSize="9" fitToHeight="0"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Lembar kerja</vt:lpstr>
      </vt:variant>
      <vt:variant>
        <vt:i4>14</vt:i4>
      </vt:variant>
      <vt:variant>
        <vt:lpstr>Rentang Bernama</vt:lpstr>
      </vt:variant>
      <vt:variant>
        <vt:i4>27</vt:i4>
      </vt:variant>
    </vt:vector>
  </HeadingPairs>
  <TitlesOfParts>
    <vt:vector size="41" baseType="lpstr">
      <vt:lpstr>tips</vt:lpstr>
      <vt:lpstr>ringkasan</vt:lpstr>
      <vt:lpstr>jan</vt:lpstr>
      <vt:lpstr>feb</vt:lpstr>
      <vt:lpstr>mar</vt:lpstr>
      <vt:lpstr>apr</vt:lpstr>
      <vt:lpstr>mei</vt:lpstr>
      <vt:lpstr>jun</vt:lpstr>
      <vt:lpstr>jul</vt:lpstr>
      <vt:lpstr>ags</vt:lpstr>
      <vt:lpstr>sep</vt:lpstr>
      <vt:lpstr>okt</vt:lpstr>
      <vt:lpstr>nov</vt:lpstr>
      <vt:lpstr>des</vt:lpstr>
      <vt:lpstr>JudulKolom10</vt:lpstr>
      <vt:lpstr>JudulKolom11</vt:lpstr>
      <vt:lpstr>JudulKolom12</vt:lpstr>
      <vt:lpstr>JudulKolom13</vt:lpstr>
      <vt:lpstr>JudulKolom14</vt:lpstr>
      <vt:lpstr>JudulKolom2</vt:lpstr>
      <vt:lpstr>JudulKolom3</vt:lpstr>
      <vt:lpstr>JudulKolom4</vt:lpstr>
      <vt:lpstr>JudulKolom5</vt:lpstr>
      <vt:lpstr>JudulKolom6</vt:lpstr>
      <vt:lpstr>JudulKolom7</vt:lpstr>
      <vt:lpstr>JudulKolom8</vt:lpstr>
      <vt:lpstr>JudulKolom9</vt:lpstr>
      <vt:lpstr>KategoriPengeluaran</vt:lpstr>
      <vt:lpstr>ags!Print_Titles</vt:lpstr>
      <vt:lpstr>apr!Print_Titles</vt:lpstr>
      <vt:lpstr>des!Print_Titles</vt:lpstr>
      <vt:lpstr>feb!Print_Titles</vt:lpstr>
      <vt:lpstr>jan!Print_Titles</vt:lpstr>
      <vt:lpstr>jul!Print_Titles</vt:lpstr>
      <vt:lpstr>jun!Print_Titles</vt:lpstr>
      <vt:lpstr>mar!Print_Titles</vt:lpstr>
      <vt:lpstr>mei!Print_Titles</vt:lpstr>
      <vt:lpstr>nov!Print_Titles</vt:lpstr>
      <vt:lpstr>okt!Print_Titles</vt:lpstr>
      <vt:lpstr>ringkasan!Print_Titles</vt:lpstr>
      <vt:lpstr>sep!Print_Titles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cp:lastModifiedBy>admin</cp:lastModifiedBy>
  <dcterms:created xsi:type="dcterms:W3CDTF">2016-09-19T01:00:44Z</dcterms:created>
  <dcterms:modified xsi:type="dcterms:W3CDTF">2017-11-23T11:04:11Z</dcterms:modified>
</cp:coreProperties>
</file>