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11"/>
  <workbookPr codeName="ThisWorkbook"/>
  <mc:AlternateContent xmlns:mc="http://schemas.openxmlformats.org/markup-compatibility/2006">
    <mc:Choice Requires="x15">
      <x15ac:absPath xmlns:x15ac="http://schemas.microsoft.com/office/spreadsheetml/2010/11/ac" url="C:\Users\admin\Desktop\"/>
    </mc:Choice>
  </mc:AlternateContent>
  <xr:revisionPtr revIDLastSave="0" documentId="13_ncr:1_{3C024785-00E5-4EAE-A6D0-E875466C1CBA}" xr6:coauthVersionLast="43" xr6:coauthVersionMax="43" xr10:uidLastSave="{00000000-0000-0000-0000-000000000000}"/>
  <bookViews>
    <workbookView xWindow="-120" yWindow="-120" windowWidth="26010" windowHeight="16215" tabRatio="783" xr2:uid="{00000000-000D-0000-FFFF-FFFF00000000}"/>
  </bookViews>
  <sheets>
    <sheet name="Daftar Kelas" sheetId="1" r:id="rId1"/>
    <sheet name="Tenggat waktu" sheetId="2" r:id="rId2"/>
    <sheet name="Jadwal Mingguan" sheetId="7" r:id="rId3"/>
    <sheet name="Kalender Semester" sheetId="3" r:id="rId4"/>
  </sheets>
  <definedNames>
    <definedName name="AkhirJadwal">'Kalender Semester'!$R$8</definedName>
    <definedName name="DaftarKelas">TabelDaftarKelas[ID MATA KULIAH]</definedName>
    <definedName name="HariDalamSeminggu">TabelDaftarKelas[HARI]</definedName>
    <definedName name="MulaiJadwal">'Kalender Semester'!$R$6</definedName>
    <definedName name="_xlnm.Print_Area" localSheetId="0">'Daftar Kelas'!$A$1:$K$9</definedName>
    <definedName name="_xlnm.Print_Area" localSheetId="2">'Jadwal Mingguan'!$A$1:$E$9</definedName>
    <definedName name="_xlnm.Print_Area" localSheetId="3">'Kalender Semester'!$A$1:$R$17</definedName>
    <definedName name="_xlnm.Print_Area" localSheetId="1">'Tenggat waktu'!$A$1:$H$9</definedName>
    <definedName name="_xlnm.Print_Titles" localSheetId="0">'Daftar Kelas'!$2:$2</definedName>
    <definedName name="_xlnm.Print_Titles" localSheetId="2">'Jadwal Mingguan'!$2:$2</definedName>
    <definedName name="_xlnm.Print_Titles" localSheetId="1">'Tenggat waktu'!$2:$2</definedName>
    <definedName name="Schedule_Print_Area">OFFSET('Jadwal Mingguan'!$B$2:$D488,,,COUNTA('Jadwal Mingguan'!$D:$D))</definedName>
    <definedName name="SemesterJadwal">'Kalender Semester'!$R$2</definedName>
    <definedName name="TahunJadwal">'Kalender Semester'!$R$4</definedName>
  </definedNames>
  <calcPr calcId="191029"/>
  <pivotCaches>
    <pivotCache cacheId="0" r:id="rId5"/>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6" i="3" l="1"/>
  <c r="E2" i="3" s="1"/>
  <c r="E10" i="3" l="1"/>
  <c r="M2" i="3"/>
  <c r="M10" i="3"/>
  <c r="L10" i="3"/>
  <c r="D10" i="3"/>
  <c r="L2" i="3"/>
  <c r="D2" i="3"/>
  <c r="R8" i="3"/>
  <c r="G6" i="2"/>
  <c r="G5" i="2"/>
  <c r="R4" i="3"/>
  <c r="G8" i="2"/>
  <c r="G7" i="2"/>
  <c r="J12" i="3" l="1"/>
  <c r="K12" i="3" s="1"/>
  <c r="L12" i="3" s="1"/>
  <c r="M12" i="3" s="1"/>
  <c r="N12" i="3" s="1"/>
  <c r="O12" i="3" s="1"/>
  <c r="P12" i="3" s="1"/>
  <c r="B12" i="3"/>
  <c r="C12" i="3" s="1"/>
  <c r="D12" i="3" s="1"/>
  <c r="E12" i="3" s="1"/>
  <c r="F12" i="3" s="1"/>
  <c r="G12" i="3" s="1"/>
  <c r="H12" i="3" s="1"/>
  <c r="J4" i="3"/>
  <c r="K4" i="3" s="1"/>
  <c r="L4" i="3" s="1"/>
  <c r="M4" i="3" s="1"/>
  <c r="N4" i="3" s="1"/>
  <c r="O4" i="3" s="1"/>
  <c r="P4" i="3" s="1"/>
  <c r="B4" i="3"/>
  <c r="C4" i="3" s="1"/>
  <c r="D4" i="3" s="1"/>
  <c r="E4" i="3" s="1"/>
  <c r="F4" i="3" s="1"/>
  <c r="G4" i="3" s="1"/>
  <c r="H4" i="3" s="1"/>
  <c r="G9" i="2"/>
  <c r="G4" i="2"/>
  <c r="G3" i="2" l="1"/>
  <c r="D4" i="2"/>
  <c r="D5" i="2"/>
  <c r="D6" i="2"/>
  <c r="D7" i="2"/>
  <c r="D8" i="2"/>
  <c r="D9" i="2"/>
  <c r="D3" i="2"/>
  <c r="F4" i="1"/>
  <c r="F5" i="1"/>
  <c r="F6" i="1"/>
  <c r="F7" i="1"/>
  <c r="F8" i="1"/>
  <c r="F9" i="1"/>
  <c r="F3" i="1"/>
  <c r="J2" i="3" l="1"/>
  <c r="C4" i="2" l="1"/>
  <c r="C6" i="2"/>
  <c r="C7" i="2"/>
  <c r="C9" i="2"/>
  <c r="C3" i="2"/>
  <c r="C8" i="2"/>
  <c r="C5" i="2"/>
  <c r="J10" i="3" l="1"/>
  <c r="B10" i="3"/>
  <c r="B2" i="3"/>
  <c r="J9" i="1"/>
  <c r="J3" i="1"/>
  <c r="J4" i="1"/>
  <c r="J5" i="1"/>
  <c r="J6" i="1"/>
  <c r="J7" i="1"/>
  <c r="J8" i="1"/>
  <c r="J13" i="3" l="1"/>
  <c r="J5" i="3"/>
  <c r="B5" i="3" l="1"/>
  <c r="K13" i="3"/>
  <c r="K5" i="3"/>
  <c r="B13" i="3"/>
  <c r="C13" i="3" l="1"/>
  <c r="C5" i="3"/>
  <c r="L5" i="3"/>
  <c r="L13" i="3"/>
  <c r="M13" i="3" l="1"/>
  <c r="M5" i="3"/>
  <c r="D5" i="3"/>
  <c r="D13" i="3"/>
  <c r="E13" i="3" l="1"/>
  <c r="E5" i="3"/>
  <c r="N5" i="3"/>
  <c r="N13" i="3"/>
  <c r="O13" i="3" l="1"/>
  <c r="O5" i="3"/>
  <c r="F5" i="3"/>
  <c r="F13" i="3"/>
  <c r="G13" i="3" l="1"/>
  <c r="G5" i="3"/>
  <c r="P5" i="3"/>
  <c r="P13" i="3"/>
  <c r="J14" i="3" l="1"/>
  <c r="K14" i="3" s="1"/>
  <c r="L14" i="3" s="1"/>
  <c r="M14" i="3" s="1"/>
  <c r="N14" i="3" s="1"/>
  <c r="O14" i="3" s="1"/>
  <c r="P14" i="3" s="1"/>
  <c r="J15" i="3" s="1"/>
  <c r="K15" i="3" s="1"/>
  <c r="L15" i="3" s="1"/>
  <c r="M15" i="3" s="1"/>
  <c r="N15" i="3" s="1"/>
  <c r="O15" i="3" s="1"/>
  <c r="P15" i="3" s="1"/>
  <c r="J6" i="3"/>
  <c r="K6" i="3" s="1"/>
  <c r="L6" i="3" s="1"/>
  <c r="M6" i="3" s="1"/>
  <c r="N6" i="3" s="1"/>
  <c r="O6" i="3" s="1"/>
  <c r="P6" i="3" s="1"/>
  <c r="J7" i="3" s="1"/>
  <c r="K7" i="3" s="1"/>
  <c r="L7" i="3" s="1"/>
  <c r="M7" i="3" s="1"/>
  <c r="N7" i="3" s="1"/>
  <c r="O7" i="3" s="1"/>
  <c r="P7" i="3" s="1"/>
  <c r="H5" i="3"/>
  <c r="H13" i="3"/>
  <c r="J16" i="3" l="1"/>
  <c r="J8" i="3"/>
  <c r="K8" i="3" s="1"/>
  <c r="B14" i="3"/>
  <c r="B6" i="3"/>
  <c r="C6" i="3" s="1"/>
  <c r="D6" i="3" s="1"/>
  <c r="E6" i="3" s="1"/>
  <c r="F6" i="3" s="1"/>
  <c r="G6" i="3" s="1"/>
  <c r="H6" i="3" s="1"/>
  <c r="B7" i="3" s="1"/>
  <c r="C7" i="3" s="1"/>
  <c r="D7" i="3" s="1"/>
  <c r="E7" i="3" s="1"/>
  <c r="F7" i="3" s="1"/>
  <c r="G7" i="3" s="1"/>
  <c r="H7" i="3" s="1"/>
  <c r="B8" i="3" s="1"/>
  <c r="C8" i="3" s="1"/>
  <c r="D8" i="3" s="1"/>
  <c r="E8" i="3" s="1"/>
  <c r="F8" i="3" s="1"/>
  <c r="G8" i="3" s="1"/>
  <c r="H8" i="3" s="1"/>
  <c r="B9" i="3" s="1"/>
  <c r="C9" i="3" s="1"/>
  <c r="D9" i="3" s="1"/>
  <c r="E9" i="3" s="1"/>
  <c r="F9" i="3" s="1"/>
  <c r="G9" i="3" s="1"/>
  <c r="H9" i="3" s="1"/>
  <c r="C14" i="3" l="1"/>
  <c r="D14" i="3" s="1"/>
  <c r="E14" i="3" s="1"/>
  <c r="F14" i="3" s="1"/>
  <c r="G14" i="3" s="1"/>
  <c r="H14" i="3" s="1"/>
  <c r="B15" i="3" s="1"/>
  <c r="C15" i="3" s="1"/>
  <c r="D15" i="3" s="1"/>
  <c r="E15" i="3" s="1"/>
  <c r="F15" i="3" s="1"/>
  <c r="G15" i="3" s="1"/>
  <c r="H15" i="3" s="1"/>
  <c r="K16" i="3"/>
  <c r="B16" i="3"/>
  <c r="C16" i="3" s="1"/>
  <c r="D16" i="3" s="1"/>
  <c r="E16" i="3" s="1"/>
  <c r="F16" i="3" s="1"/>
  <c r="G16" i="3" s="1"/>
  <c r="H16" i="3" s="1"/>
  <c r="B17" i="3" s="1"/>
  <c r="C17" i="3" s="1"/>
  <c r="D17" i="3" s="1"/>
  <c r="E17" i="3" s="1"/>
  <c r="F17" i="3" s="1"/>
  <c r="G17" i="3" s="1"/>
  <c r="H17" i="3" s="1"/>
  <c r="L8" i="3"/>
  <c r="L16" i="3" l="1"/>
  <c r="M16" i="3" s="1"/>
  <c r="N16" i="3" s="1"/>
  <c r="O16" i="3" s="1"/>
  <c r="P16" i="3" s="1"/>
  <c r="M8" i="3"/>
  <c r="J17" i="3" l="1"/>
  <c r="N8" i="3"/>
  <c r="O8" i="3" s="1"/>
  <c r="K17" i="3" l="1"/>
  <c r="L17" i="3" s="1"/>
  <c r="M17" i="3" s="1"/>
  <c r="N17" i="3" s="1"/>
  <c r="O17" i="3" s="1"/>
  <c r="P17" i="3" s="1"/>
  <c r="P8" i="3" l="1"/>
  <c r="J9" i="3" l="1"/>
  <c r="K9" i="3" l="1"/>
  <c r="L9" i="3" l="1"/>
  <c r="M9" i="3" l="1"/>
  <c r="N9" i="3" l="1"/>
  <c r="O9" i="3" l="1"/>
  <c r="P9" i="3" s="1"/>
</calcChain>
</file>

<file path=xl/sharedStrings.xml><?xml version="1.0" encoding="utf-8"?>
<sst xmlns="http://schemas.openxmlformats.org/spreadsheetml/2006/main" count="121" uniqueCount="47">
  <si>
    <t>DAFTAR KELAS</t>
  </si>
  <si>
    <t>ID MATA KULIAH</t>
  </si>
  <si>
    <t>SK 120</t>
  </si>
  <si>
    <t>KT 121</t>
  </si>
  <si>
    <t>KP 111</t>
  </si>
  <si>
    <t>PSI 101</t>
  </si>
  <si>
    <t>NAMA</t>
  </si>
  <si>
    <t>Pengenalan Aplikasi Komputer</t>
  </si>
  <si>
    <t>Komposisi Tulisan</t>
  </si>
  <si>
    <t>Komunikasi Publik</t>
  </si>
  <si>
    <t>Dasar-Dasar Psikologi</t>
  </si>
  <si>
    <t>PENGAJAR</t>
  </si>
  <si>
    <t>Pengajar 1</t>
  </si>
  <si>
    <t>Pengajar 2</t>
  </si>
  <si>
    <t>Pengajar 3</t>
  </si>
  <si>
    <t>Pengajar 4</t>
  </si>
  <si>
    <t>HARI</t>
  </si>
  <si>
    <t>Senin</t>
  </si>
  <si>
    <t>Rabu</t>
  </si>
  <si>
    <t>Selasa</t>
  </si>
  <si>
    <t>Kamis</t>
  </si>
  <si>
    <t>Jumat</t>
  </si>
  <si>
    <t>TAHUN</t>
  </si>
  <si>
    <t>SEMESTER</t>
  </si>
  <si>
    <t>WAKTU MULAI</t>
  </si>
  <si>
    <t>WAKTU SELESAI</t>
  </si>
  <si>
    <t>DURASI</t>
  </si>
  <si>
    <t>TENGGAT WAKTU</t>
  </si>
  <si>
    <t>DESKRIPSI ITEM</t>
  </si>
  <si>
    <t>Kuis 1</t>
  </si>
  <si>
    <t>Tugas 2</t>
  </si>
  <si>
    <t>Tugas 3</t>
  </si>
  <si>
    <t>Presentasi 1</t>
  </si>
  <si>
    <t>Artikel</t>
  </si>
  <si>
    <t>TANGGAL PENGUMPULAN</t>
  </si>
  <si>
    <t>JADWAL MINGGUAN</t>
  </si>
  <si>
    <t>KALENDER SEMESTER</t>
  </si>
  <si>
    <t>SEN</t>
  </si>
  <si>
    <t>SEL</t>
  </si>
  <si>
    <t>RAB</t>
  </si>
  <si>
    <t>KAM</t>
  </si>
  <si>
    <t>JUM</t>
  </si>
  <si>
    <t>SAB</t>
  </si>
  <si>
    <t>MIN</t>
  </si>
  <si>
    <t>TANGGAL MULAI</t>
  </si>
  <si>
    <t>TANGGAL SELESAI</t>
  </si>
  <si>
    <t>Musim Semi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</si>
</sst>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h:mm;@"/>
    <numFmt numFmtId="169" formatCode="[$-409]h:mm\ AM/PM;@"/>
    <numFmt numFmtId="170" formatCode="h:mm:ss;@"/>
  </numFmts>
  <fonts count="8" x14ac:knownFonts="1">
    <font>
      <sz val="11"/>
      <color theme="1"/>
      <name val="Trebuchet MS"/>
      <family val="2"/>
      <scheme val="minor"/>
    </font>
    <font>
      <sz val="28"/>
      <color theme="4"/>
      <name val="Trebuchet MS"/>
      <family val="2"/>
      <scheme val="major"/>
    </font>
    <font>
      <b/>
      <sz val="11"/>
      <color theme="0"/>
      <name val="Trebuchet MS"/>
      <family val="2"/>
      <scheme val="minor"/>
    </font>
    <font>
      <b/>
      <sz val="12"/>
      <color theme="3"/>
      <name val="Trebuchet MS"/>
      <family val="2"/>
      <scheme val="minor"/>
    </font>
    <font>
      <sz val="11"/>
      <color theme="0"/>
      <name val="Trebuchet MS"/>
      <family val="2"/>
      <scheme val="minor"/>
    </font>
    <font>
      <sz val="11"/>
      <color theme="3"/>
      <name val="Trebuchet MS"/>
      <family val="2"/>
      <scheme val="minor"/>
    </font>
    <font>
      <sz val="11"/>
      <color theme="1"/>
      <name val="Trebuchet MS"/>
      <family val="2"/>
      <scheme val="minor"/>
    </font>
    <font>
      <b/>
      <sz val="11"/>
      <color theme="4"/>
      <name val="Trebuchet MS"/>
      <family val="2"/>
      <scheme val="minor"/>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FFFFCC"/>
      </patternFill>
    </fill>
  </fills>
  <borders count="19">
    <border>
      <left/>
      <right/>
      <top/>
      <bottom/>
      <diagonal/>
    </border>
    <border>
      <left style="thin">
        <color theme="4"/>
      </left>
      <right style="thin">
        <color theme="0"/>
      </right>
      <top style="thin">
        <color theme="4"/>
      </top>
      <bottom/>
      <diagonal/>
    </border>
    <border>
      <left style="thin">
        <color theme="0"/>
      </left>
      <right style="thin">
        <color theme="0"/>
      </right>
      <top style="thin">
        <color theme="4"/>
      </top>
      <bottom/>
      <diagonal/>
    </border>
    <border>
      <left style="thin">
        <color theme="0"/>
      </left>
      <right style="thin">
        <color theme="4"/>
      </right>
      <top style="thin">
        <color theme="4"/>
      </top>
      <bottom/>
      <diagonal/>
    </border>
    <border>
      <left style="thin">
        <color theme="0"/>
      </left>
      <right style="thin">
        <color theme="0"/>
      </right>
      <top style="thin">
        <color theme="0"/>
      </top>
      <bottom style="thin">
        <color theme="0"/>
      </bottom>
      <diagonal/>
    </border>
    <border>
      <left style="thin">
        <color theme="4"/>
      </left>
      <right style="thin">
        <color theme="0"/>
      </right>
      <top style="thin">
        <color theme="4"/>
      </top>
      <bottom style="thin">
        <color theme="0"/>
      </bottom>
      <diagonal/>
    </border>
    <border>
      <left style="thin">
        <color theme="0"/>
      </left>
      <right style="thin">
        <color theme="0"/>
      </right>
      <top style="thin">
        <color theme="4"/>
      </top>
      <bottom style="thin">
        <color theme="0"/>
      </bottom>
      <diagonal/>
    </border>
    <border>
      <left style="thin">
        <color theme="0"/>
      </left>
      <right style="thin">
        <color theme="4"/>
      </right>
      <top style="thin">
        <color theme="4"/>
      </top>
      <bottom style="thin">
        <color theme="0"/>
      </bottom>
      <diagonal/>
    </border>
    <border>
      <left style="thin">
        <color theme="4"/>
      </left>
      <right style="thin">
        <color theme="0"/>
      </right>
      <top style="thin">
        <color theme="0"/>
      </top>
      <bottom style="thin">
        <color theme="0"/>
      </bottom>
      <diagonal/>
    </border>
    <border>
      <left style="thin">
        <color theme="0"/>
      </left>
      <right style="thin">
        <color theme="4"/>
      </right>
      <top style="thin">
        <color theme="0"/>
      </top>
      <bottom style="thin">
        <color theme="0"/>
      </bottom>
      <diagonal/>
    </border>
    <border>
      <left style="thin">
        <color theme="4"/>
      </left>
      <right style="thin">
        <color theme="0"/>
      </right>
      <top style="thin">
        <color theme="0"/>
      </top>
      <bottom style="thin">
        <color theme="4"/>
      </bottom>
      <diagonal/>
    </border>
    <border>
      <left style="thin">
        <color theme="0"/>
      </left>
      <right style="thin">
        <color theme="0"/>
      </right>
      <top style="thin">
        <color theme="0"/>
      </top>
      <bottom style="thin">
        <color theme="4"/>
      </bottom>
      <diagonal/>
    </border>
    <border>
      <left style="thin">
        <color theme="0"/>
      </left>
      <right style="thin">
        <color theme="4"/>
      </right>
      <top style="thin">
        <color theme="0"/>
      </top>
      <bottom style="thin">
        <color theme="4"/>
      </bottom>
      <diagonal/>
    </border>
    <border>
      <left style="thin">
        <color rgb="FFB2B2B2"/>
      </left>
      <right style="thin">
        <color rgb="FFB2B2B2"/>
      </right>
      <top style="thin">
        <color rgb="FFB2B2B2"/>
      </top>
      <bottom style="thin">
        <color rgb="FFB2B2B2"/>
      </bottom>
      <diagonal/>
    </border>
    <border>
      <left/>
      <right/>
      <top/>
      <bottom style="thin">
        <color theme="3" tint="-0.24994659260841701"/>
      </bottom>
      <diagonal/>
    </border>
    <border>
      <left/>
      <right/>
      <top style="thin">
        <color theme="4"/>
      </top>
      <bottom style="thin">
        <color theme="4"/>
      </bottom>
      <diagonal/>
    </border>
    <border>
      <left/>
      <right/>
      <top/>
      <bottom style="thin">
        <color theme="4"/>
      </bottom>
      <diagonal/>
    </border>
    <border>
      <left style="thin">
        <color theme="4"/>
      </left>
      <right style="thin">
        <color theme="4"/>
      </right>
      <top/>
      <bottom/>
      <diagonal/>
    </border>
    <border>
      <left style="thin">
        <color theme="0"/>
      </left>
      <right/>
      <top style="thin">
        <color theme="4"/>
      </top>
      <bottom style="thin">
        <color theme="0"/>
      </bottom>
      <diagonal/>
    </border>
  </borders>
  <cellStyleXfs count="14">
    <xf numFmtId="0" fontId="0" fillId="0" borderId="0" applyBorder="0">
      <alignment vertical="center" wrapText="1"/>
    </xf>
    <xf numFmtId="0" fontId="1" fillId="0" borderId="0" applyNumberFormat="0" applyFill="0" applyBorder="0" applyProtection="0"/>
    <xf numFmtId="0" fontId="2" fillId="2" borderId="0" applyNumberFormat="0" applyBorder="0" applyAlignment="0" applyProtection="0"/>
    <xf numFmtId="0" fontId="3" fillId="0" borderId="0" applyNumberFormat="0" applyFill="0" applyBorder="0" applyAlignment="0" applyProtection="0"/>
    <xf numFmtId="0" fontId="7" fillId="0" borderId="14" applyNumberFormat="0" applyFill="0" applyAlignment="0" applyProtection="0"/>
    <xf numFmtId="0" fontId="5" fillId="0" borderId="0" applyNumberFormat="0" applyFill="0" applyBorder="0" applyAlignment="0" applyProtection="0"/>
    <xf numFmtId="167" fontId="6" fillId="0" borderId="0" applyFill="0" applyBorder="0" applyAlignment="0" applyProtection="0"/>
    <xf numFmtId="165" fontId="6" fillId="0" borderId="0" applyFill="0" applyBorder="0" applyAlignment="0" applyProtection="0"/>
    <xf numFmtId="166" fontId="6" fillId="0" borderId="0" applyFill="0" applyBorder="0" applyAlignment="0" applyProtection="0"/>
    <xf numFmtId="164" fontId="6" fillId="0" borderId="0" applyFill="0" applyBorder="0" applyAlignment="0" applyProtection="0"/>
    <xf numFmtId="9" fontId="6" fillId="0" borderId="0" applyFill="0" applyBorder="0" applyAlignment="0" applyProtection="0"/>
    <xf numFmtId="0" fontId="6" fillId="4" borderId="13" applyNumberFormat="0" applyAlignment="0" applyProtection="0"/>
    <xf numFmtId="14" fontId="6" fillId="0" borderId="0" applyFill="0" applyBorder="0">
      <alignment horizontal="left" vertical="center"/>
    </xf>
    <xf numFmtId="169" fontId="6" fillId="0" borderId="0" applyFont="0" applyFill="0" applyBorder="0">
      <alignment horizontal="right" vertical="center" wrapText="1" indent="1"/>
    </xf>
  </cellStyleXfs>
  <cellXfs count="41">
    <xf numFmtId="0" fontId="0" fillId="0" borderId="0" xfId="0">
      <alignment vertical="center" wrapText="1"/>
    </xf>
    <xf numFmtId="0" fontId="0" fillId="0" borderId="0" xfId="0" applyBorder="1">
      <alignment vertical="center" wrapText="1"/>
    </xf>
    <xf numFmtId="0" fontId="7" fillId="0" borderId="14" xfId="4" applyAlignment="1">
      <alignment vertical="center"/>
    </xf>
    <xf numFmtId="0" fontId="5" fillId="0" borderId="0" xfId="5" applyBorder="1" applyAlignment="1">
      <alignment horizontal="left" vertical="center"/>
    </xf>
    <xf numFmtId="14" fontId="5" fillId="0" borderId="0" xfId="5" applyNumberFormat="1" applyBorder="1" applyAlignment="1">
      <alignment horizontal="left" vertical="center"/>
    </xf>
    <xf numFmtId="0" fontId="0" fillId="0" borderId="0" xfId="0" applyAlignment="1">
      <alignment horizontal="left" vertical="center"/>
    </xf>
    <xf numFmtId="0" fontId="2" fillId="2" borderId="0" xfId="2" applyBorder="1" applyAlignment="1">
      <alignment vertical="center"/>
    </xf>
    <xf numFmtId="0" fontId="2" fillId="2" borderId="1" xfId="2" applyBorder="1" applyAlignment="1">
      <alignment horizontal="center" vertical="center"/>
    </xf>
    <xf numFmtId="0" fontId="2" fillId="2" borderId="2" xfId="2" applyBorder="1" applyAlignment="1">
      <alignment horizontal="center" vertical="center"/>
    </xf>
    <xf numFmtId="0" fontId="2" fillId="2" borderId="3" xfId="2" applyBorder="1" applyAlignment="1">
      <alignment horizontal="center" vertical="center"/>
    </xf>
    <xf numFmtId="0" fontId="0" fillId="0" borderId="0" xfId="0" applyBorder="1" applyAlignment="1">
      <alignment horizontal="left" vertical="center"/>
    </xf>
    <xf numFmtId="0" fontId="0" fillId="0" borderId="0" xfId="0" pivotButton="1">
      <alignment vertical="center" wrapText="1"/>
    </xf>
    <xf numFmtId="1" fontId="5" fillId="3" borderId="5" xfId="0" applyNumberFormat="1" applyFont="1" applyFill="1" applyBorder="1" applyAlignment="1">
      <alignment horizontal="center" vertical="center"/>
    </xf>
    <xf numFmtId="1" fontId="5" fillId="3" borderId="6" xfId="0" applyNumberFormat="1" applyFont="1" applyFill="1" applyBorder="1" applyAlignment="1">
      <alignment horizontal="center" vertical="center"/>
    </xf>
    <xf numFmtId="1" fontId="5" fillId="3" borderId="7" xfId="0" applyNumberFormat="1" applyFont="1" applyFill="1" applyBorder="1" applyAlignment="1">
      <alignment horizontal="center" vertical="center"/>
    </xf>
    <xf numFmtId="1" fontId="5" fillId="3" borderId="8" xfId="0" applyNumberFormat="1" applyFont="1" applyFill="1" applyBorder="1" applyAlignment="1">
      <alignment horizontal="center" vertical="center"/>
    </xf>
    <xf numFmtId="1" fontId="5" fillId="3" borderId="4" xfId="0" applyNumberFormat="1" applyFont="1" applyFill="1" applyBorder="1" applyAlignment="1">
      <alignment horizontal="center" vertical="center"/>
    </xf>
    <xf numFmtId="1" fontId="5" fillId="3" borderId="9" xfId="0" applyNumberFormat="1" applyFont="1" applyFill="1" applyBorder="1" applyAlignment="1">
      <alignment horizontal="center" vertical="center"/>
    </xf>
    <xf numFmtId="1" fontId="5" fillId="3" borderId="10" xfId="0" applyNumberFormat="1" applyFont="1" applyFill="1" applyBorder="1" applyAlignment="1">
      <alignment horizontal="center" vertical="center"/>
    </xf>
    <xf numFmtId="1" fontId="5" fillId="3" borderId="11" xfId="0" applyNumberFormat="1" applyFont="1" applyFill="1" applyBorder="1" applyAlignment="1">
      <alignment horizontal="center" vertical="center"/>
    </xf>
    <xf numFmtId="1" fontId="5" fillId="3" borderId="12" xfId="0" applyNumberFormat="1" applyFont="1" applyFill="1" applyBorder="1" applyAlignment="1">
      <alignment horizontal="center" vertical="center"/>
    </xf>
    <xf numFmtId="0" fontId="0" fillId="0" borderId="0" xfId="0" applyFont="1">
      <alignment vertical="center" wrapText="1"/>
    </xf>
    <xf numFmtId="0" fontId="0" fillId="0" borderId="0" xfId="0" applyAlignment="1">
      <alignment vertical="center"/>
    </xf>
    <xf numFmtId="1" fontId="5" fillId="3" borderId="18" xfId="0" applyNumberFormat="1" applyFont="1" applyFill="1" applyBorder="1" applyAlignment="1">
      <alignment horizontal="center" vertical="center"/>
    </xf>
    <xf numFmtId="0" fontId="0" fillId="0" borderId="17" xfId="0" applyBorder="1">
      <alignment vertical="center" wrapText="1"/>
    </xf>
    <xf numFmtId="0" fontId="4" fillId="0" borderId="0" xfId="0" applyFont="1" applyBorder="1">
      <alignment vertical="center" wrapText="1"/>
    </xf>
    <xf numFmtId="0" fontId="0" fillId="0" borderId="0" xfId="0" applyNumberFormat="1">
      <alignment vertical="center" wrapText="1"/>
    </xf>
    <xf numFmtId="0" fontId="2" fillId="2" borderId="0" xfId="2" applyNumberFormat="1" applyBorder="1" applyAlignment="1">
      <alignment horizontal="left" vertical="center"/>
    </xf>
    <xf numFmtId="0" fontId="4" fillId="0" borderId="0" xfId="0" applyFont="1" applyAlignment="1">
      <alignment vertical="center" wrapText="1"/>
    </xf>
    <xf numFmtId="0" fontId="4" fillId="0" borderId="0" xfId="0" applyFont="1">
      <alignment vertical="center" wrapText="1"/>
    </xf>
    <xf numFmtId="0" fontId="0" fillId="0" borderId="0" xfId="0">
      <alignment vertical="center" wrapText="1"/>
    </xf>
    <xf numFmtId="170" fontId="0" fillId="0" borderId="0" xfId="0" applyNumberFormat="1" applyAlignment="1">
      <alignment horizontal="left" vertical="center"/>
    </xf>
    <xf numFmtId="170" fontId="0" fillId="0" borderId="0" xfId="0" applyNumberFormat="1" applyBorder="1" applyAlignment="1">
      <alignment horizontal="left" vertical="center"/>
    </xf>
    <xf numFmtId="14" fontId="6" fillId="0" borderId="0" xfId="12" applyNumberFormat="1" applyBorder="1">
      <alignment horizontal="left" vertical="center"/>
    </xf>
    <xf numFmtId="170" fontId="0" fillId="0" borderId="0" xfId="0" applyNumberFormat="1">
      <alignment vertical="center" wrapText="1"/>
    </xf>
    <xf numFmtId="0" fontId="1" fillId="0" borderId="0" xfId="1"/>
    <xf numFmtId="0" fontId="0" fillId="0" borderId="0" xfId="0">
      <alignment vertical="center" wrapText="1"/>
    </xf>
    <xf numFmtId="0" fontId="0" fillId="0" borderId="0" xfId="0" applyFont="1">
      <alignment vertical="center" wrapText="1"/>
    </xf>
    <xf numFmtId="0" fontId="1" fillId="0" borderId="0" xfId="1" applyAlignment="1">
      <alignment horizontal="left"/>
    </xf>
    <xf numFmtId="0" fontId="3" fillId="0" borderId="16" xfId="3" applyBorder="1" applyAlignment="1">
      <alignment vertical="center"/>
    </xf>
    <xf numFmtId="0" fontId="3" fillId="0" borderId="15" xfId="3" applyBorder="1" applyAlignment="1">
      <alignment vertical="center"/>
    </xf>
  </cellXfs>
  <cellStyles count="14">
    <cellStyle name="Catatan" xfId="11" builtinId="10" customBuiltin="1"/>
    <cellStyle name="Judul" xfId="1" builtinId="15" customBuiltin="1"/>
    <cellStyle name="Judul 1" xfId="2" builtinId="16" customBuiltin="1"/>
    <cellStyle name="Judul 2" xfId="3" builtinId="17" customBuiltin="1"/>
    <cellStyle name="Judul 3" xfId="4" builtinId="18" customBuiltin="1"/>
    <cellStyle name="Judul 4" xfId="5" builtinId="19" customBuiltin="1"/>
    <cellStyle name="Koma" xfId="6" builtinId="3" customBuiltin="1"/>
    <cellStyle name="Koma [0]" xfId="7" builtinId="6" customBuiltin="1"/>
    <cellStyle name="Mata Uang" xfId="8" builtinId="4" customBuiltin="1"/>
    <cellStyle name="Mata Uang [0]" xfId="9" builtinId="7" customBuiltin="1"/>
    <cellStyle name="Normal" xfId="0" builtinId="0" customBuiltin="1"/>
    <cellStyle name="Persen" xfId="10" builtinId="5" customBuiltin="1"/>
    <cellStyle name="Tanggal" xfId="12" xr:uid="{00000000-0005-0000-0000-000004000000}"/>
    <cellStyle name="Waktu" xfId="13" xr:uid="{00000000-0005-0000-0000-00000C000000}"/>
  </cellStyles>
  <dxfs count="40">
    <dxf>
      <font>
        <b/>
        <i/>
        <color theme="4"/>
      </font>
    </dxf>
    <dxf>
      <font>
        <b/>
        <i/>
        <color theme="4"/>
      </font>
    </dxf>
    <dxf>
      <font>
        <b/>
        <i/>
        <color theme="4"/>
      </font>
    </dxf>
    <dxf>
      <font>
        <b/>
        <i/>
        <color theme="4"/>
      </font>
    </dxf>
    <dxf>
      <numFmt numFmtId="19" formatCode="dd/mm/yyyy"/>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numFmt numFmtId="170" formatCode="h:mm:ss;@"/>
      <alignment horizontal="left" vertical="center" textRotation="0" wrapText="0" indent="0" justifyLastLine="0" shrinkToFit="0" readingOrder="0"/>
    </dxf>
    <dxf>
      <alignment horizontal="left" vertical="center" textRotation="0" wrapText="0" indent="0" justifyLastLine="0" shrinkToFit="0" readingOrder="0"/>
    </dxf>
    <dxf>
      <numFmt numFmtId="170" formatCode="h:mm:ss;@"/>
      <alignment horizontal="left" textRotation="0" wrapText="0" indent="0" justifyLastLine="0" shrinkToFit="0" readingOrder="0"/>
    </dxf>
    <dxf>
      <alignment horizontal="left" vertical="center" textRotation="0" wrapText="0" indent="0" justifyLastLine="0" shrinkToFit="0" readingOrder="0"/>
    </dxf>
    <dxf>
      <numFmt numFmtId="170" formatCode="h:mm:ss;@"/>
      <alignment horizontal="left"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font>
        <b val="0"/>
        <i val="0"/>
        <strike val="0"/>
        <condense val="0"/>
        <extend val="0"/>
        <outline val="0"/>
        <shadow val="0"/>
        <u val="none"/>
        <vertAlign val="baseline"/>
        <sz val="11"/>
        <color theme="1"/>
        <name val="Trebuchet MS"/>
        <family val="2"/>
        <scheme val="minor"/>
      </font>
      <numFmt numFmtId="0" formatCode="General"/>
      <fill>
        <patternFill patternType="none">
          <fgColor indexed="64"/>
          <bgColor indexed="65"/>
        </patternFill>
      </fill>
      <alignment horizontal="left" vertical="center" textRotation="0" wrapText="0" indent="0" justifyLastLine="0" shrinkToFit="0" readingOrder="0"/>
      <protection locked="1" hidden="0"/>
    </dxf>
    <dxf>
      <alignment horizontal="left" vertical="center" textRotation="0" wrapText="0" indent="0" justifyLastLine="0" shrinkToFit="0" readingOrder="0"/>
    </dxf>
    <dxf>
      <alignment horizontal="left" vertical="center" textRotation="0" wrapText="0" indent="0" justifyLastLine="0" shrinkToFit="0" readingOrder="0"/>
    </dxf>
    <dxf>
      <font>
        <b/>
        <i val="0"/>
        <color theme="0"/>
      </font>
      <fill>
        <patternFill patternType="solid">
          <fgColor auto="1"/>
          <bgColor theme="4"/>
        </patternFill>
      </fill>
      <border>
        <left style="thin">
          <color theme="4"/>
        </left>
        <right style="thin">
          <color theme="4"/>
        </right>
        <top style="thin">
          <color theme="4"/>
        </top>
        <bottom/>
        <vertical style="thin">
          <color theme="0"/>
        </vertical>
        <horizontal/>
      </border>
    </dxf>
    <dxf>
      <font>
        <color theme="3"/>
      </font>
      <fill>
        <patternFill>
          <bgColor theme="0"/>
        </patternFill>
      </fill>
      <border>
        <bottom style="thin">
          <color theme="4"/>
        </bottom>
        <horizontal style="thin">
          <color theme="4"/>
        </horizontal>
      </border>
    </dxf>
    <dxf>
      <fill>
        <patternFill patternType="solid">
          <fgColor theme="0" tint="-0.14999847407452621"/>
          <bgColor theme="0" tint="-0.14999847407452621"/>
        </patternFill>
      </fill>
      <border>
        <horizontal/>
      </border>
    </dxf>
    <dxf>
      <font>
        <b/>
        <i val="0"/>
        <color theme="0"/>
      </font>
      <fill>
        <patternFill>
          <bgColor theme="4"/>
        </patternFill>
      </fill>
      <border diagonalUp="0" diagonalDown="0">
        <left style="thin">
          <color theme="0" tint="-0.14996795556505021"/>
        </left>
        <right style="thin">
          <color theme="0" tint="-0.14996795556505021"/>
        </right>
        <top style="thin">
          <color theme="0" tint="-0.14996795556505021"/>
        </top>
        <bottom style="thin">
          <color theme="0" tint="-0.14996795556505021"/>
        </bottom>
        <vertical/>
        <horizontal/>
      </border>
    </dxf>
    <dxf>
      <font>
        <b val="0"/>
        <i val="0"/>
        <color theme="3" tint="-0.24994659260841701"/>
      </font>
      <fill>
        <patternFill patternType="solid">
          <bgColor theme="0"/>
        </patternFill>
      </fill>
      <border>
        <left style="thin">
          <color theme="0" tint="-4.9989318521683403E-2"/>
        </left>
        <right style="thin">
          <color theme="0" tint="-4.9989318521683403E-2"/>
        </right>
        <top style="thin">
          <color theme="0" tint="-4.9989318521683403E-2"/>
        </top>
        <bottom style="medium">
          <color theme="4"/>
        </bottom>
        <vertical style="thin">
          <color theme="0"/>
        </vertical>
        <horizontal style="thin">
          <color theme="0" tint="-4.9989318521683403E-2"/>
        </horizontal>
      </border>
    </dxf>
    <dxf>
      <border>
        <bottom style="thin">
          <color theme="4"/>
        </bottom>
      </border>
    </dxf>
    <dxf>
      <font>
        <b val="0"/>
        <i val="0"/>
        <color theme="1"/>
      </font>
      <fill>
        <patternFill>
          <bgColor theme="0" tint="-0.14996795556505021"/>
        </patternFill>
      </fill>
      <border>
        <bottom style="thin">
          <color theme="4"/>
        </bottom>
      </border>
    </dxf>
    <dxf>
      <font>
        <b/>
        <color theme="1"/>
      </font>
      <fill>
        <patternFill patternType="solid">
          <fgColor theme="0"/>
          <bgColor theme="0"/>
        </patternFill>
      </fill>
      <border>
        <top style="thin">
          <color theme="4"/>
        </top>
        <bottom style="thin">
          <color theme="4"/>
        </bottom>
      </border>
    </dxf>
    <dxf>
      <font>
        <b/>
        <i val="0"/>
        <color theme="0"/>
      </font>
      <fill>
        <patternFill>
          <bgColor theme="4"/>
        </patternFill>
      </fill>
      <border>
        <top style="thin">
          <color theme="4"/>
        </top>
        <bottom style="thin">
          <color theme="4"/>
        </bottom>
        <vertical style="medium">
          <color theme="0"/>
        </vertical>
      </border>
    </dxf>
    <dxf>
      <font>
        <color theme="1"/>
      </font>
      <fill>
        <patternFill>
          <bgColor theme="0"/>
        </patternFill>
      </fill>
      <border>
        <bottom style="thin">
          <color theme="4"/>
        </bottom>
        <horizontal/>
      </border>
    </dxf>
  </dxfs>
  <tableStyles count="3" defaultPivotStyle="PivotStyleLight16">
    <tableStyle name="GayaPivotTipis2 2" table="0" count="5" xr9:uid="{00000000-0011-0000-FFFF-FFFF00000000}">
      <tableStyleElement type="wholeTable" dxfId="39"/>
      <tableStyleElement type="headerRow" dxfId="38"/>
      <tableStyleElement type="totalRow" dxfId="37"/>
      <tableStyleElement type="firstRowSubheading" dxfId="36"/>
      <tableStyleElement type="thirdRowSubheading" dxfId="35"/>
    </tableStyle>
    <tableStyle name="Semester dalam Sekilas" pivot="0" count="3" xr9:uid="{00000000-0011-0000-FFFF-FFFF01000000}">
      <tableStyleElement type="wholeTable" dxfId="34"/>
      <tableStyleElement type="headerRow" dxfId="33"/>
      <tableStyleElement type="firstRowStripe" dxfId="32"/>
    </tableStyle>
    <tableStyle name="PivotTable Semester dalam Sekilas 2" table="0" count="2" xr9:uid="{00000000-0011-0000-FFFF-FFFF02000000}">
      <tableStyleElement type="wholeTable" dxfId="31"/>
      <tableStyleElement type="headerRow" dxfId="3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11</xdr:col>
      <xdr:colOff>28575</xdr:colOff>
      <xdr:row>2</xdr:row>
      <xdr:rowOff>66675</xdr:rowOff>
    </xdr:from>
    <xdr:to>
      <xdr:col>11</xdr:col>
      <xdr:colOff>2381250</xdr:colOff>
      <xdr:row>7</xdr:row>
      <xdr:rowOff>304800</xdr:rowOff>
    </xdr:to>
    <xdr:sp macro="" textlink="">
      <xdr:nvSpPr>
        <xdr:cNvPr id="2" name="Persegi panjang 1" descr="CLASS LIST TIP: &#10;Enter your individual classes in this table. Class duration is automatically updated">
          <a:extLst>
            <a:ext uri="{FF2B5EF4-FFF2-40B4-BE49-F238E27FC236}">
              <a16:creationId xmlns:a16="http://schemas.microsoft.com/office/drawing/2014/main" id="{00000000-0008-0000-0000-000002000000}"/>
            </a:ext>
          </a:extLst>
        </xdr:cNvPr>
        <xdr:cNvSpPr/>
      </xdr:nvSpPr>
      <xdr:spPr>
        <a:xfrm>
          <a:off x="11591925" y="10858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DAFTAR KELAS: </a:t>
          </a:r>
        </a:p>
        <a:p>
          <a:pPr algn="l" rtl="0"/>
          <a:endParaRPr lang="en-US" sz="1100" b="1" i="1">
            <a:ln>
              <a:noFill/>
            </a:ln>
            <a:solidFill>
              <a:schemeClr val="accent2"/>
            </a:solidFill>
          </a:endParaRPr>
        </a:p>
        <a:p>
          <a:pPr algn="l" rtl="0"/>
          <a:r>
            <a:rPr lang="id-id" sz="1100" b="0" i="1">
              <a:ln>
                <a:noFill/>
              </a:ln>
              <a:solidFill>
                <a:schemeClr val="tx1"/>
              </a:solidFill>
            </a:rPr>
            <a:t>Masukkan masing-masing kelas dalam tabel ini. Durasi kelas diperbarui secara otomatis.</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8</xdr:col>
      <xdr:colOff>28575</xdr:colOff>
      <xdr:row>2</xdr:row>
      <xdr:rowOff>76200</xdr:rowOff>
    </xdr:from>
    <xdr:to>
      <xdr:col>8</xdr:col>
      <xdr:colOff>2381250</xdr:colOff>
      <xdr:row>7</xdr:row>
      <xdr:rowOff>314325</xdr:rowOff>
    </xdr:to>
    <xdr:sp macro="" textlink="">
      <xdr:nvSpPr>
        <xdr:cNvPr id="2" name="Persegi panjang 1" descr="WORK DATA ENTRY TIP: &#10;Select a Course ID and the Course Name is populated automatically. &#10;&#10;After you update the Class List sheet, just  Refresh the Weekly Schedule to see those changes&#10;">
          <a:extLst>
            <a:ext uri="{FF2B5EF4-FFF2-40B4-BE49-F238E27FC236}">
              <a16:creationId xmlns:a16="http://schemas.microsoft.com/office/drawing/2014/main" id="{00000000-0008-0000-0100-000002000000}"/>
            </a:ext>
          </a:extLst>
        </xdr:cNvPr>
        <xdr:cNvSpPr/>
      </xdr:nvSpPr>
      <xdr:spPr>
        <a:xfrm>
          <a:off x="9610725"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ENTRI DATA KERJA: </a:t>
          </a:r>
        </a:p>
        <a:p>
          <a:pPr algn="l" rtl="0"/>
          <a:endParaRPr lang="en-US" sz="1100" b="1" i="1">
            <a:ln>
              <a:noFill/>
            </a:ln>
            <a:solidFill>
              <a:schemeClr val="accent2"/>
            </a:solidFill>
          </a:endParaRPr>
        </a:p>
        <a:p>
          <a:pPr algn="l" rtl="0"/>
          <a:r>
            <a:rPr lang="id-id" sz="1100" b="0" i="1">
              <a:ln>
                <a:noFill/>
              </a:ln>
              <a:solidFill>
                <a:schemeClr val="tx1"/>
              </a:solidFill>
            </a:rPr>
            <a:t>Pilih ID Mata Kuliah.</a:t>
          </a:r>
          <a:r>
            <a:rPr lang="id-id" sz="1100" b="0" i="1" baseline="0">
              <a:ln>
                <a:noFill/>
              </a:ln>
              <a:solidFill>
                <a:schemeClr val="tx1"/>
              </a:solidFill>
            </a:rPr>
            <a:t> </a:t>
          </a:r>
          <a:r>
            <a:rPr lang="id-id" sz="1100" b="0" i="1">
              <a:ln>
                <a:noFill/>
              </a:ln>
              <a:solidFill>
                <a:schemeClr val="tx1"/>
              </a:solidFill>
            </a:rPr>
            <a:t>Nama Mata Kuliah diisi secara otomatis. </a:t>
          </a:r>
        </a:p>
        <a:p>
          <a:pPr algn="l" rtl="0"/>
          <a:endParaRPr lang="en-US" sz="1100" b="0" i="1">
            <a:ln>
              <a:noFill/>
            </a:ln>
            <a:solidFill>
              <a:schemeClr val="tx1"/>
            </a:solidFill>
          </a:endParaRPr>
        </a:p>
        <a:p>
          <a:pPr algn="l" rtl="0"/>
          <a:r>
            <a:rPr lang="id-id" sz="1100" b="0" i="1">
              <a:ln>
                <a:noFill/>
              </a:ln>
              <a:solidFill>
                <a:schemeClr val="tx1"/>
              </a:solidFill>
            </a:rPr>
            <a:t>Setelah memperbarui lembar Daftar Kelas, Refresh Jadwal Mingguan untuk melihat perubahan tersebut.</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5</xdr:col>
      <xdr:colOff>28575</xdr:colOff>
      <xdr:row>2</xdr:row>
      <xdr:rowOff>76200</xdr:rowOff>
    </xdr:from>
    <xdr:to>
      <xdr:col>5</xdr:col>
      <xdr:colOff>2381250</xdr:colOff>
      <xdr:row>7</xdr:row>
      <xdr:rowOff>314325</xdr:rowOff>
    </xdr:to>
    <xdr:sp macro="" textlink="">
      <xdr:nvSpPr>
        <xdr:cNvPr id="2" name="Persegi panjang 1" descr="WEEKLY SCHEDULE TIP: &#10;&#10;To update your weekly schedule, Refresh the schedule">
          <a:extLst>
            <a:ext uri="{FF2B5EF4-FFF2-40B4-BE49-F238E27FC236}">
              <a16:creationId xmlns:a16="http://schemas.microsoft.com/office/drawing/2014/main" id="{00000000-0008-0000-0200-000002000000}"/>
            </a:ext>
          </a:extLst>
        </xdr:cNvPr>
        <xdr:cNvSpPr/>
      </xdr:nvSpPr>
      <xdr:spPr>
        <a:xfrm>
          <a:off x="5219700" y="1095375"/>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JADWAL MINGGUAN:</a:t>
          </a:r>
        </a:p>
        <a:p>
          <a:pPr algn="l" rtl="0"/>
          <a:endParaRPr lang="en-US" sz="1100" b="1" i="1">
            <a:ln>
              <a:noFill/>
            </a:ln>
            <a:solidFill>
              <a:schemeClr val="accent2"/>
            </a:solidFill>
          </a:endParaRPr>
        </a:p>
        <a:p>
          <a:pPr algn="l" rtl="0"/>
          <a:endParaRPr lang="en-US" sz="1100" b="0" i="1">
            <a:ln>
              <a:noFill/>
            </a:ln>
            <a:solidFill>
              <a:schemeClr val="tx1"/>
            </a:solidFill>
          </a:endParaRPr>
        </a:p>
        <a:p>
          <a:pPr algn="l" rtl="0"/>
          <a:r>
            <a:rPr lang="id-id" sz="1100" b="0" i="1">
              <a:ln>
                <a:noFill/>
              </a:ln>
              <a:solidFill>
                <a:schemeClr val="tx1"/>
              </a:solidFill>
            </a:rPr>
            <a:t>Untuk memperbarui jadwal mingguan, Refresh jadwal.</a:t>
          </a: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28575</xdr:colOff>
      <xdr:row>3</xdr:row>
      <xdr:rowOff>47625</xdr:rowOff>
    </xdr:from>
    <xdr:to>
      <xdr:col>18</xdr:col>
      <xdr:colOff>2381250</xdr:colOff>
      <xdr:row>8</xdr:row>
      <xdr:rowOff>333375</xdr:rowOff>
    </xdr:to>
    <xdr:sp macro="" textlink="">
      <xdr:nvSpPr>
        <xdr:cNvPr id="2" name="Persegi panjang 1" descr="SEMESTER CALENDAR TIP:&#10;&#10;Enter the Year, Start Date, and End Date to view a four month schedule.&#10;&#10;Days that have deadlines display in red, RGB: R=222, G=56, B=0">
          <a:extLst>
            <a:ext uri="{FF2B5EF4-FFF2-40B4-BE49-F238E27FC236}">
              <a16:creationId xmlns:a16="http://schemas.microsoft.com/office/drawing/2014/main" id="{00000000-0008-0000-0300-000002000000}"/>
            </a:ext>
          </a:extLst>
        </xdr:cNvPr>
        <xdr:cNvSpPr/>
      </xdr:nvSpPr>
      <xdr:spPr>
        <a:xfrm>
          <a:off x="10001250" y="1428750"/>
          <a:ext cx="2352675" cy="2143125"/>
        </a:xfrm>
        <a:prstGeom prst="rect">
          <a:avLst/>
        </a:prstGeom>
        <a:solidFill>
          <a:schemeClr val="bg1"/>
        </a:solidFill>
        <a:ln w="19050">
          <a:solidFill>
            <a:schemeClr val="accent2">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rtl="0"/>
          <a:r>
            <a:rPr lang="id-id" sz="1100" b="1" i="0">
              <a:ln>
                <a:noFill/>
              </a:ln>
              <a:solidFill>
                <a:schemeClr val="accent2">
                  <a:lumMod val="50000"/>
                </a:schemeClr>
              </a:solidFill>
            </a:rPr>
            <a:t>TIPS KALENDER SEMESTER:</a:t>
          </a:r>
          <a:endParaRPr lang="en-US" sz="1100" b="1" i="1">
            <a:ln>
              <a:noFill/>
            </a:ln>
            <a:solidFill>
              <a:schemeClr val="accent2"/>
            </a:solidFill>
          </a:endParaRPr>
        </a:p>
        <a:p>
          <a:pPr algn="l" rtl="0"/>
          <a:endParaRPr lang="en-US" sz="1100" b="0" i="1">
            <a:ln>
              <a:noFill/>
            </a:ln>
            <a:solidFill>
              <a:schemeClr val="tx1"/>
            </a:solidFill>
          </a:endParaRPr>
        </a:p>
        <a:p>
          <a:pPr algn="l" rtl="0"/>
          <a:r>
            <a:rPr lang="id-id" sz="1100" b="0" i="1">
              <a:ln>
                <a:noFill/>
              </a:ln>
              <a:solidFill>
                <a:schemeClr val="tx1"/>
              </a:solidFill>
            </a:rPr>
            <a:t>Masukkan Tahun, Tanggal Mulai, dan Tanggal Selesai untuk menampilkan jadwal empat bulan.</a:t>
          </a:r>
        </a:p>
        <a:p>
          <a:pPr algn="l" rtl="0"/>
          <a:endParaRPr lang="en-US" sz="1100" b="0" i="1">
            <a:ln>
              <a:noFill/>
            </a:ln>
            <a:solidFill>
              <a:schemeClr val="tx1"/>
            </a:solidFill>
          </a:endParaRPr>
        </a:p>
        <a:p>
          <a:pPr algn="l" rtl="0"/>
          <a:r>
            <a:rPr lang="id-id" sz="1100" b="0" i="1">
              <a:ln>
                <a:noFill/>
              </a:ln>
              <a:solidFill>
                <a:schemeClr val="tx1"/>
              </a:solidFill>
            </a:rPr>
            <a:t>Hari yang memiliki tenggat ditampilkan dalam warna merah.</a:t>
          </a: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602.665436921299" createdVersion="5" refreshedVersion="6" minRefreshableVersion="3" recordCount="7" xr:uid="{00000000-000A-0000-FFFF-FFFF00000000}">
  <cacheSource type="worksheet">
    <worksheetSource name="TabelDaftarKelas"/>
  </cacheSource>
  <cacheFields count="9">
    <cacheField name="ID MATA KULIAH" numFmtId="0">
      <sharedItems/>
    </cacheField>
    <cacheField name="NAMA" numFmtId="0">
      <sharedItems count="4">
        <s v="Pengenalan Aplikasi Komputer"/>
        <s v="Komposisi Tulisan"/>
        <s v="Komunikasi Publik"/>
        <s v="Dasar-Dasar Psikologi"/>
      </sharedItems>
    </cacheField>
    <cacheField name="PENGAJAR" numFmtId="0">
      <sharedItems/>
    </cacheField>
    <cacheField name="HARI" numFmtId="0">
      <sharedItems count="5">
        <s v="Senin"/>
        <s v="Rabu"/>
        <s v="Selasa"/>
        <s v="Kamis"/>
        <s v="Jumat"/>
      </sharedItems>
    </cacheField>
    <cacheField name="TAHUN" numFmtId="0">
      <sharedItems containsSemiMixedTypes="0" containsString="0" containsNumber="1" containsInteger="1" minValue="2019" maxValue="2019"/>
    </cacheField>
    <cacheField name="SEMESTER" numFmtId="0">
      <sharedItems/>
    </cacheField>
    <cacheField name="WAKTU MULAI" numFmtId="169">
      <sharedItems containsSemiMixedTypes="0" containsNonDate="0" containsDate="1" containsString="0" minDate="1899-12-30T10:00:00" maxDate="1899-12-30T14:00:00" count="3">
        <d v="1899-12-30T14:00:00"/>
        <d v="1899-12-30T10:00:00"/>
        <d v="1899-12-30T11:00:00"/>
      </sharedItems>
    </cacheField>
    <cacheField name="WAKTU SELESAI" numFmtId="169">
      <sharedItems containsSemiMixedTypes="0" containsNonDate="0" containsDate="1" containsString="0" minDate="1899-12-30T11:00:00" maxDate="1899-12-30T15:30:00"/>
    </cacheField>
    <cacheField name="DURASI" numFmtId="168">
      <sharedItems containsSemiMixedTypes="0" containsNonDate="0" containsDate="1" containsString="0" minDate="1899-12-30T01:00:00" maxDate="1899-12-30T01:3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
  <r>
    <s v="SK 120"/>
    <x v="0"/>
    <s v="Pengajar 1"/>
    <x v="0"/>
    <n v="2019"/>
    <s v="Musim semi"/>
    <x v="0"/>
    <d v="1899-12-30T15:30:00"/>
    <d v="1899-12-30T01:30:00"/>
  </r>
  <r>
    <s v="SK 120"/>
    <x v="0"/>
    <s v="Pengajar 1"/>
    <x v="1"/>
    <n v="2019"/>
    <s v="Musim semi"/>
    <x v="0"/>
    <d v="1899-12-30T15:30:00"/>
    <d v="1899-12-30T01:30:00"/>
  </r>
  <r>
    <s v="KT 121"/>
    <x v="1"/>
    <s v="Pengajar 2"/>
    <x v="2"/>
    <n v="2019"/>
    <s v="Musim semi"/>
    <x v="1"/>
    <d v="1899-12-30T11:30:00"/>
    <d v="1899-12-30T01:30:00"/>
  </r>
  <r>
    <s v="KT 121"/>
    <x v="1"/>
    <s v="Pengajar 2"/>
    <x v="3"/>
    <n v="2019"/>
    <s v="Musim semi"/>
    <x v="1"/>
    <d v="1899-12-30T11:30:00"/>
    <d v="1899-12-30T01:30:00"/>
  </r>
  <r>
    <s v="KP 111"/>
    <x v="2"/>
    <s v="Pengajar 3"/>
    <x v="0"/>
    <n v="2019"/>
    <s v="Musim semi"/>
    <x v="2"/>
    <d v="1899-12-30T12:00:00"/>
    <d v="1899-12-30T01:00:00"/>
  </r>
  <r>
    <s v="KP 111"/>
    <x v="2"/>
    <s v="Pengajar 3"/>
    <x v="1"/>
    <n v="2019"/>
    <s v="Musim semi"/>
    <x v="2"/>
    <d v="1899-12-30T12:00:00"/>
    <d v="1899-12-30T01:00:00"/>
  </r>
  <r>
    <s v="PSI 101"/>
    <x v="3"/>
    <s v="Pengajar 4"/>
    <x v="4"/>
    <n v="2019"/>
    <s v="Musim semi"/>
    <x v="1"/>
    <d v="1899-12-30T11:00:00"/>
    <d v="1899-12-30T01: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LaporanJadwalMingguan" cacheId="0" applyNumberFormats="0" applyBorderFormats="0" applyFontFormats="0" applyPatternFormats="0" applyAlignmentFormats="0" applyWidthHeightFormats="1" dataCaption="Values" updatedVersion="6" minRefreshableVersion="3" showDrill="0" rowGrandTotals="0" colGrandTotals="0" fieldPrintTitles="1" itemPrintTitles="1" createdVersion="5" indent="0" compact="0" compactData="0" multipleFieldFilters="0">
  <location ref="B2:D9" firstHeaderRow="1" firstDataRow="1" firstDataCol="3"/>
  <pivotFields count="9">
    <pivotField compact="0" outline="0" showAll="0">
      <extLst>
        <ext xmlns:x14="http://schemas.microsoft.com/office/spreadsheetml/2009/9/main" uri="{2946ED86-A175-432a-8AC1-64E0C546D7DE}">
          <x14:pivotField fillDownLabels="1"/>
        </ext>
      </extLst>
    </pivotField>
    <pivotField axis="axisRow" compact="0" outline="0" showAll="0" defaultSubtotal="0">
      <items count="4">
        <item x="3"/>
        <item x="1"/>
        <item x="2"/>
        <item x="0"/>
      </items>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outline="0" showAll="0" defaultSubtotal="0">
      <items count="5">
        <item x="0"/>
        <item x="2"/>
        <item x="1"/>
        <item x="3"/>
        <item x="4"/>
      </items>
    </pivotField>
    <pivotField compact="0" outline="0" showAll="0">
      <extLst>
        <ext xmlns:x14="http://schemas.microsoft.com/office/spreadsheetml/2009/9/main" uri="{2946ED86-A175-432a-8AC1-64E0C546D7DE}">
          <x14:pivotField fillDownLabels="1"/>
        </ext>
      </extLst>
    </pivotField>
    <pivotField compact="0" outline="0" showAll="0">
      <extLst>
        <ext xmlns:x14="http://schemas.microsoft.com/office/spreadsheetml/2009/9/main" uri="{2946ED86-A175-432a-8AC1-64E0C546D7DE}">
          <x14:pivotField fillDownLabels="1"/>
        </ext>
      </extLst>
    </pivotField>
    <pivotField axis="axisRow" compact="0" numFmtId="170" outline="0" showAll="0" defaultSubtotal="0">
      <items count="3">
        <item x="1"/>
        <item x="2"/>
        <item x="0"/>
      </items>
      <extLst>
        <ext xmlns:x14="http://schemas.microsoft.com/office/spreadsheetml/2009/9/main" uri="{2946ED86-A175-432a-8AC1-64E0C546D7DE}">
          <x14:pivotField fillDownLabels="1"/>
        </ext>
      </extLst>
    </pivotField>
    <pivotField compact="0" numFmtId="169" outline="0" showAll="0">
      <extLst>
        <ext xmlns:x14="http://schemas.microsoft.com/office/spreadsheetml/2009/9/main" uri="{2946ED86-A175-432a-8AC1-64E0C546D7DE}">
          <x14:pivotField fillDownLabels="1"/>
        </ext>
      </extLst>
    </pivotField>
    <pivotField compact="0" numFmtId="168" outline="0" showAll="0">
      <extLst>
        <ext xmlns:x14="http://schemas.microsoft.com/office/spreadsheetml/2009/9/main" uri="{2946ED86-A175-432a-8AC1-64E0C546D7DE}">
          <x14:pivotField fillDownLabels="1"/>
        </ext>
      </extLst>
    </pivotField>
  </pivotFields>
  <rowFields count="3">
    <field x="3"/>
    <field x="6"/>
    <field x="1"/>
  </rowFields>
  <rowItems count="7">
    <i>
      <x/>
      <x v="1"/>
      <x v="2"/>
    </i>
    <i r="1">
      <x v="2"/>
      <x v="3"/>
    </i>
    <i>
      <x v="1"/>
      <x/>
      <x v="1"/>
    </i>
    <i>
      <x v="2"/>
      <x v="1"/>
      <x v="2"/>
    </i>
    <i r="1">
      <x v="2"/>
      <x v="3"/>
    </i>
    <i>
      <x v="3"/>
      <x/>
      <x v="1"/>
    </i>
    <i>
      <x v="4"/>
      <x/>
      <x/>
    </i>
  </rowItems>
  <colItems count="1">
    <i/>
  </colItems>
  <pivotTableStyleInfo name="PivotTable Semester dalam Sekilas 2"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altTextSummary="Daftar Kelas dan Waktu mulai untuk setiap hari kerj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DaftarKelas" displayName="TabelDaftarKelas" ref="B2:J9" dataDxfId="29" dataCellStyle="Normal">
  <tableColumns count="9">
    <tableColumn id="1" xr3:uid="{00000000-0010-0000-0000-000001000000}" name="ID MATA KULIAH" totalsRowLabel="Total" dataDxfId="28" totalsRowDxfId="27" dataCellStyle="Normal"/>
    <tableColumn id="2" xr3:uid="{00000000-0010-0000-0000-000002000000}" name="NAMA" dataDxfId="26" totalsRowDxfId="25" dataCellStyle="Normal"/>
    <tableColumn id="3" xr3:uid="{00000000-0010-0000-0000-000003000000}" name="PENGAJAR" dataDxfId="24" totalsRowDxfId="23" dataCellStyle="Normal"/>
    <tableColumn id="4" xr3:uid="{00000000-0010-0000-0000-000004000000}" name="HARI" dataDxfId="22" totalsRowDxfId="21" dataCellStyle="Normal"/>
    <tableColumn id="5" xr3:uid="{00000000-0010-0000-0000-000005000000}" name="TAHUN" dataDxfId="20" totalsRowDxfId="19" dataCellStyle="Normal">
      <calculatedColumnFormula>YEAR(TODAY())</calculatedColumnFormula>
    </tableColumn>
    <tableColumn id="6" xr3:uid="{00000000-0010-0000-0000-000006000000}" name="SEMESTER" dataDxfId="18" totalsRowDxfId="17" dataCellStyle="Normal"/>
    <tableColumn id="7" xr3:uid="{00000000-0010-0000-0000-000007000000}" name="WAKTU MULAI" dataDxfId="16" totalsRowDxfId="15"/>
    <tableColumn id="8" xr3:uid="{00000000-0010-0000-0000-000008000000}" name="WAKTU SELESAI" dataDxfId="14" totalsRowDxfId="13"/>
    <tableColumn id="9" xr3:uid="{00000000-0010-0000-0000-000009000000}" name="DURASI" totalsRowFunction="count" dataDxfId="12" totalsRowDxfId="11" dataCellStyle="Normal">
      <calculatedColumnFormula>IF(AND(ISNUMBER(TabelDaftarKelas[[#This Row],[WAKTU SELESAI]]),ISNUMBER(TabelDaftarKelas[[#This Row],[WAKTU MULAI]])),TabelDaftarKelas[[#This Row],[WAKTU SELESAI]]-TabelDaftarKelas[[#This Row],[WAKTU MULAI]],"")</calculatedColumnFormula>
    </tableColumn>
  </tableColumns>
  <tableStyleInfo name="Semester dalam Sekilas" showFirstColumn="0" showLastColumn="0" showRowStripes="1" showColumnStripes="0"/>
  <extLst>
    <ext xmlns:x14="http://schemas.microsoft.com/office/spreadsheetml/2009/9/main" uri="{504A1905-F514-4f6f-8877-14C23A59335A}">
      <x14:table altTextSummary="Masukkan ID mata kuliah, Nama mata kuliah, Nama pengajar, Hari, Tahun, Waktu mulai, dan Waktu selesai. Pilih Nama semester dalam tabel ini. Durasi akan dihitung secara otomati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Kerja" displayName="Kerja" ref="B2:G9" totalsRowShown="0" dataDxfId="10" dataCellStyle="Normal">
  <autoFilter ref="B2:G9" xr:uid="{00000000-0009-0000-0100-000002000000}"/>
  <tableColumns count="6">
    <tableColumn id="1" xr3:uid="{00000000-0010-0000-0100-000001000000}" name="ID MATA KULIAH" dataDxfId="9" dataCellStyle="Normal"/>
    <tableColumn id="6" xr3:uid="{00000000-0010-0000-0100-000006000000}" name="NAMA" dataDxfId="8" dataCellStyle="Normal">
      <calculatedColumnFormula>IFERROR(VLOOKUP(Kerja[[#This Row],[ID MATA KULIAH]],TabelDaftarKelas[],2,0),"")</calculatedColumnFormula>
    </tableColumn>
    <tableColumn id="2" xr3:uid="{00000000-0010-0000-0100-000002000000}" name="TAHUN" dataDxfId="7" dataCellStyle="Normal">
      <calculatedColumnFormula>YEAR(TODAY())</calculatedColumnFormula>
    </tableColumn>
    <tableColumn id="3" xr3:uid="{00000000-0010-0000-0100-000003000000}" name="SEMESTER" dataDxfId="6" dataCellStyle="Normal"/>
    <tableColumn id="4" xr3:uid="{00000000-0010-0000-0100-000004000000}" name="DESKRIPSI ITEM" dataDxfId="5" dataCellStyle="Normal"/>
    <tableColumn id="5" xr3:uid="{00000000-0010-0000-0100-000005000000}" name="TANGGAL PENGUMPULAN" dataDxfId="4" dataCellStyle="Tanggal"/>
  </tableColumns>
  <tableStyleInfo name="Semester dalam Sekilas" showFirstColumn="0" showLastColumn="0" showRowStripes="1" showColumnStripes="0"/>
  <extLst>
    <ext xmlns:x14="http://schemas.microsoft.com/office/spreadsheetml/2009/9/main" uri="{504A1905-F514-4f6f-8877-14C23A59335A}">
      <x14:table altTextSummary="Pilih ID mata kuliah dan Nama semester, lalu masukkan Tahun, Deskripsi Item, dan Tanggal Tenggat dalam tabel ini. Nama diperbarui secara otomatis"/>
    </ext>
  </extLst>
</table>
</file>

<file path=xl/theme/theme1.xml><?xml version="1.0" encoding="utf-8"?>
<a:theme xmlns:a="http://schemas.openxmlformats.org/drawingml/2006/main" name="Office Theme">
  <a:themeElements>
    <a:clrScheme name="Semester at a Glance">
      <a:dk1>
        <a:srgbClr val="000000"/>
      </a:dk1>
      <a:lt1>
        <a:srgbClr val="FFFFFF"/>
      </a:lt1>
      <a:dk2>
        <a:srgbClr val="616668"/>
      </a:dk2>
      <a:lt2>
        <a:srgbClr val="F8F8F9"/>
      </a:lt2>
      <a:accent1>
        <a:srgbClr val="DE3800"/>
      </a:accent1>
      <a:accent2>
        <a:srgbClr val="2BB0ED"/>
      </a:accent2>
      <a:accent3>
        <a:srgbClr val="FF9F17"/>
      </a:accent3>
      <a:accent4>
        <a:srgbClr val="17BD97"/>
      </a:accent4>
      <a:accent5>
        <a:srgbClr val="8B7CBD"/>
      </a:accent5>
      <a:accent6>
        <a:srgbClr val="F5C700"/>
      </a:accent6>
      <a:hlink>
        <a:srgbClr val="2BB0ED"/>
      </a:hlink>
      <a:folHlink>
        <a:srgbClr val="DE3800"/>
      </a:folHlink>
    </a:clrScheme>
    <a:fontScheme name="Semester at a Glance">
      <a:majorFont>
        <a:latin typeface="Trebuchet MS"/>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9050">
          <a:solidFill>
            <a:schemeClr val="accent2"/>
          </a:solidFill>
        </a:ln>
      </a:spPr>
      <a:bodyPr vertOverflow="clip" horzOverflow="clip" rtlCol="0" anchor="ctr"/>
      <a:lstStyle>
        <a:defPPr algn="l">
          <a:defRPr sz="1100" b="1" i="1">
            <a:solidFill>
              <a:schemeClr val="tx2"/>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autoPageBreaks="0" fitToPage="1"/>
  </sheetPr>
  <dimension ref="B1:L9"/>
  <sheetViews>
    <sheetView showGridLines="0" tabSelected="1" zoomScaleNormal="100" workbookViewId="0"/>
  </sheetViews>
  <sheetFormatPr defaultRowHeight="30" customHeight="1" x14ac:dyDescent="0.3"/>
  <cols>
    <col min="1" max="1" width="3.125" customWidth="1"/>
    <col min="2" max="2" width="15.75" bestFit="1" customWidth="1"/>
    <col min="3" max="3" width="35.375" customWidth="1"/>
    <col min="4" max="4" width="19.5" customWidth="1"/>
    <col min="5" max="5" width="13.625" customWidth="1"/>
    <col min="6" max="6" width="9.875" customWidth="1"/>
    <col min="7" max="7" width="12.375" customWidth="1"/>
    <col min="8" max="8" width="14.75" customWidth="1"/>
    <col min="9" max="9" width="15.25" bestFit="1" customWidth="1"/>
    <col min="10" max="10" width="11.625" customWidth="1"/>
    <col min="11" max="11" width="3.5" customWidth="1"/>
    <col min="12" max="12" width="31.625" customWidth="1"/>
  </cols>
  <sheetData>
    <row r="1" spans="2:12" ht="50.25" customHeight="1" x14ac:dyDescent="0.55000000000000004">
      <c r="B1" s="35" t="s">
        <v>0</v>
      </c>
      <c r="C1" s="35"/>
      <c r="D1" s="35"/>
      <c r="E1" s="35"/>
      <c r="F1" s="35"/>
      <c r="G1" s="35"/>
      <c r="H1" s="35"/>
      <c r="I1" s="35"/>
      <c r="J1" s="35"/>
    </row>
    <row r="2" spans="2:12" ht="30" customHeight="1" x14ac:dyDescent="0.3">
      <c r="B2" s="6" t="s">
        <v>1</v>
      </c>
      <c r="C2" s="6" t="s">
        <v>6</v>
      </c>
      <c r="D2" s="6" t="s">
        <v>11</v>
      </c>
      <c r="E2" s="6" t="s">
        <v>16</v>
      </c>
      <c r="F2" s="6" t="s">
        <v>22</v>
      </c>
      <c r="G2" s="6" t="s">
        <v>23</v>
      </c>
      <c r="H2" s="27" t="s">
        <v>24</v>
      </c>
      <c r="I2" s="27" t="s">
        <v>25</v>
      </c>
      <c r="J2" s="6" t="s">
        <v>26</v>
      </c>
    </row>
    <row r="3" spans="2:12" ht="30" customHeight="1" x14ac:dyDescent="0.3">
      <c r="B3" s="10" t="s">
        <v>2</v>
      </c>
      <c r="C3" s="10" t="s">
        <v>7</v>
      </c>
      <c r="D3" s="10" t="s">
        <v>12</v>
      </c>
      <c r="E3" s="10" t="s">
        <v>17</v>
      </c>
      <c r="F3" s="10">
        <f ca="1">YEAR(TODAY())</f>
        <v>2019</v>
      </c>
      <c r="G3" s="10" t="s">
        <v>46</v>
      </c>
      <c r="H3" s="31">
        <v>0.58333333333333337</v>
      </c>
      <c r="I3" s="31">
        <v>0.64583333333333337</v>
      </c>
      <c r="J3" s="32">
        <f>IF(AND(ISNUMBER(TabelDaftarKelas[[#This Row],[WAKTU SELESAI]]),ISNUMBER(TabelDaftarKelas[[#This Row],[WAKTU MULAI]])),TabelDaftarKelas[[#This Row],[WAKTU SELESAI]]-TabelDaftarKelas[[#This Row],[WAKTU MULAI]],"")</f>
        <v>6.25E-2</v>
      </c>
      <c r="L3" s="36"/>
    </row>
    <row r="4" spans="2:12" ht="30" customHeight="1" x14ac:dyDescent="0.3">
      <c r="B4" s="10" t="s">
        <v>2</v>
      </c>
      <c r="C4" s="10" t="s">
        <v>7</v>
      </c>
      <c r="D4" s="10" t="s">
        <v>12</v>
      </c>
      <c r="E4" s="10" t="s">
        <v>18</v>
      </c>
      <c r="F4" s="10">
        <f t="shared" ref="F4:F9" ca="1" si="0">YEAR(TODAY())</f>
        <v>2019</v>
      </c>
      <c r="G4" s="10" t="s">
        <v>46</v>
      </c>
      <c r="H4" s="31">
        <v>0.58333333333333337</v>
      </c>
      <c r="I4" s="31">
        <v>0.64583333333333337</v>
      </c>
      <c r="J4" s="32">
        <f>IF(AND(ISNUMBER(TabelDaftarKelas[[#This Row],[WAKTU SELESAI]]),ISNUMBER(TabelDaftarKelas[[#This Row],[WAKTU MULAI]])),TabelDaftarKelas[[#This Row],[WAKTU SELESAI]]-TabelDaftarKelas[[#This Row],[WAKTU MULAI]],"")</f>
        <v>6.25E-2</v>
      </c>
      <c r="L4" s="36"/>
    </row>
    <row r="5" spans="2:12" ht="30" customHeight="1" x14ac:dyDescent="0.3">
      <c r="B5" s="10" t="s">
        <v>3</v>
      </c>
      <c r="C5" s="10" t="s">
        <v>8</v>
      </c>
      <c r="D5" s="10" t="s">
        <v>13</v>
      </c>
      <c r="E5" s="10" t="s">
        <v>19</v>
      </c>
      <c r="F5" s="10">
        <f t="shared" ca="1" si="0"/>
        <v>2019</v>
      </c>
      <c r="G5" s="10" t="s">
        <v>46</v>
      </c>
      <c r="H5" s="31">
        <v>0.41666666666666669</v>
      </c>
      <c r="I5" s="31">
        <v>0.47916666666666669</v>
      </c>
      <c r="J5" s="32">
        <f>IF(AND(ISNUMBER(TabelDaftarKelas[[#This Row],[WAKTU SELESAI]]),ISNUMBER(TabelDaftarKelas[[#This Row],[WAKTU MULAI]])),TabelDaftarKelas[[#This Row],[WAKTU SELESAI]]-TabelDaftarKelas[[#This Row],[WAKTU MULAI]],"")</f>
        <v>6.25E-2</v>
      </c>
      <c r="L5" s="36"/>
    </row>
    <row r="6" spans="2:12" ht="30" customHeight="1" x14ac:dyDescent="0.3">
      <c r="B6" s="10" t="s">
        <v>3</v>
      </c>
      <c r="C6" s="10" t="s">
        <v>8</v>
      </c>
      <c r="D6" s="10" t="s">
        <v>13</v>
      </c>
      <c r="E6" s="10" t="s">
        <v>20</v>
      </c>
      <c r="F6" s="10">
        <f t="shared" ca="1" si="0"/>
        <v>2019</v>
      </c>
      <c r="G6" s="10" t="s">
        <v>46</v>
      </c>
      <c r="H6" s="31">
        <v>0.41666666666666669</v>
      </c>
      <c r="I6" s="31">
        <v>0.47916666666666669</v>
      </c>
      <c r="J6" s="32">
        <f>IF(AND(ISNUMBER(TabelDaftarKelas[[#This Row],[WAKTU SELESAI]]),ISNUMBER(TabelDaftarKelas[[#This Row],[WAKTU MULAI]])),TabelDaftarKelas[[#This Row],[WAKTU SELESAI]]-TabelDaftarKelas[[#This Row],[WAKTU MULAI]],"")</f>
        <v>6.25E-2</v>
      </c>
      <c r="L6" s="36"/>
    </row>
    <row r="7" spans="2:12" ht="30" customHeight="1" x14ac:dyDescent="0.3">
      <c r="B7" s="10" t="s">
        <v>4</v>
      </c>
      <c r="C7" s="10" t="s">
        <v>9</v>
      </c>
      <c r="D7" s="10" t="s">
        <v>14</v>
      </c>
      <c r="E7" s="10" t="s">
        <v>17</v>
      </c>
      <c r="F7" s="10">
        <f t="shared" ca="1" si="0"/>
        <v>2019</v>
      </c>
      <c r="G7" s="10" t="s">
        <v>46</v>
      </c>
      <c r="H7" s="31">
        <v>0.45833333333333331</v>
      </c>
      <c r="I7" s="31">
        <v>0.5</v>
      </c>
      <c r="J7" s="32">
        <f>IF(AND(ISNUMBER(TabelDaftarKelas[[#This Row],[WAKTU SELESAI]]),ISNUMBER(TabelDaftarKelas[[#This Row],[WAKTU MULAI]])),TabelDaftarKelas[[#This Row],[WAKTU SELESAI]]-TabelDaftarKelas[[#This Row],[WAKTU MULAI]],"")</f>
        <v>4.1666666666666685E-2</v>
      </c>
      <c r="L7" s="36"/>
    </row>
    <row r="8" spans="2:12" ht="30" customHeight="1" x14ac:dyDescent="0.3">
      <c r="B8" s="10" t="s">
        <v>4</v>
      </c>
      <c r="C8" s="10" t="s">
        <v>9</v>
      </c>
      <c r="D8" s="10" t="s">
        <v>14</v>
      </c>
      <c r="E8" s="10" t="s">
        <v>18</v>
      </c>
      <c r="F8" s="10">
        <f t="shared" ca="1" si="0"/>
        <v>2019</v>
      </c>
      <c r="G8" s="10" t="s">
        <v>46</v>
      </c>
      <c r="H8" s="31">
        <v>0.45833333333333331</v>
      </c>
      <c r="I8" s="31">
        <v>0.5</v>
      </c>
      <c r="J8" s="32">
        <f>IF(AND(ISNUMBER(TabelDaftarKelas[[#This Row],[WAKTU SELESAI]]),ISNUMBER(TabelDaftarKelas[[#This Row],[WAKTU MULAI]])),TabelDaftarKelas[[#This Row],[WAKTU SELESAI]]-TabelDaftarKelas[[#This Row],[WAKTU MULAI]],"")</f>
        <v>4.1666666666666685E-2</v>
      </c>
      <c r="L8" s="36"/>
    </row>
    <row r="9" spans="2:12" ht="30" customHeight="1" x14ac:dyDescent="0.3">
      <c r="B9" s="10" t="s">
        <v>5</v>
      </c>
      <c r="C9" s="10" t="s">
        <v>10</v>
      </c>
      <c r="D9" s="10" t="s">
        <v>15</v>
      </c>
      <c r="E9" s="10" t="s">
        <v>21</v>
      </c>
      <c r="F9" s="10">
        <f t="shared" ca="1" si="0"/>
        <v>2019</v>
      </c>
      <c r="G9" s="10" t="s">
        <v>46</v>
      </c>
      <c r="H9" s="31">
        <v>0.41666666666666669</v>
      </c>
      <c r="I9" s="31">
        <v>0.45833333333333331</v>
      </c>
      <c r="J9" s="32">
        <f>IF(AND(ISNUMBER(TabelDaftarKelas[[#This Row],[WAKTU SELESAI]]),ISNUMBER(TabelDaftarKelas[[#This Row],[WAKTU MULAI]])),TabelDaftarKelas[[#This Row],[WAKTU SELESAI]]-TabelDaftarKelas[[#This Row],[WAKTU MULAI]],"")</f>
        <v>4.166666666666663E-2</v>
      </c>
    </row>
  </sheetData>
  <mergeCells count="2">
    <mergeCell ref="B1:J1"/>
    <mergeCell ref="L3:L8"/>
  </mergeCells>
  <dataValidations count="13">
    <dataValidation allowBlank="1" showInputMessage="1" showErrorMessage="1" prompt="Buat Daftar Kelas dalam lembar kerja ini. Masukkan detail dalam tabel Daftar Kelas. Masukkan Tenggat Waktu, Jadwal Mingguan, dan Kalender Semester di lembar kerja lain. Tips ada di sel L3" sqref="A1" xr:uid="{00000000-0002-0000-0000-000000000000}"/>
    <dataValidation allowBlank="1" showInputMessage="1" showErrorMessage="1" prompt="Judul lembar kerja ada di sel ini" sqref="B1:J1" xr:uid="{00000000-0002-0000-0000-000001000000}"/>
    <dataValidation allowBlank="1" showInputMessage="1" showErrorMessage="1" prompt="Masukkan ID Mata Kuliah dalam kolom di bawah judul ini" sqref="B2" xr:uid="{00000000-0002-0000-0000-000002000000}"/>
    <dataValidation allowBlank="1" showInputMessage="1" showErrorMessage="1" prompt="Masukkan Nama Mata Kuliah dalam kolom di bawah judul ini" sqref="C2" xr:uid="{00000000-0002-0000-0000-000003000000}"/>
    <dataValidation allowBlank="1" showInputMessage="1" showErrorMessage="1" prompt="Masukkan Nama pengajar dalam kolom di bawah judul ini" sqref="D2" xr:uid="{00000000-0002-0000-0000-000004000000}"/>
    <dataValidation allowBlank="1" showInputMessage="1" showErrorMessage="1" prompt="Masukkan Hari dalam kolom di bawah judul ini" sqref="E2" xr:uid="{00000000-0002-0000-0000-000005000000}"/>
    <dataValidation allowBlank="1" showInputMessage="1" showErrorMessage="1" prompt="Masukkan Tahun dalam kolom di bawah judul ini" sqref="F2" xr:uid="{00000000-0002-0000-0000-000006000000}"/>
    <dataValidation allowBlank="1" showInputMessage="1" showErrorMessage="1" prompt="Pilih Nama Semester dalam kolom di bawah judul ini. Tekan ALT+PANAH BAWAH untuk menampilkan opsi, lalu PANAH BAWAH dan ENTER untuk memilih " sqref="G2" xr:uid="{00000000-0002-0000-0000-000007000000}"/>
    <dataValidation allowBlank="1" showInputMessage="1" showErrorMessage="1" prompt="Masukkan Waktu Mulai dalam kolom di bawah judul ini" sqref="H2" xr:uid="{00000000-0002-0000-0000-000008000000}"/>
    <dataValidation allowBlank="1" showInputMessage="1" showErrorMessage="1" prompt="Masukkan Waktu Selesai dalam kolom di bawah judul ini" sqref="I2" xr:uid="{00000000-0002-0000-0000-000009000000}"/>
    <dataValidation allowBlank="1" showInputMessage="1" showErrorMessage="1" prompt="Durasi akan dihitung secara otomatis dalam kolom di bawah judul ini" sqref="J2" xr:uid="{00000000-0002-0000-0000-00000A000000}"/>
    <dataValidation type="list" errorStyle="warning" allowBlank="1" showInputMessage="1" showErrorMessage="1" error="Pilih Nama semester dari daftar. Pilih BATAL, tekan ALT+PANAH BAWAH untuk menampilkan opsi, lalu PANAH BAWAH dan ENTER untuk memilih" sqref="G3:G9" xr:uid="{00000000-0002-0000-0000-00000B000000}">
      <formula1>"Musim Gugur,Musim Dingin,Musim Semi,Musim Panas"</formula1>
    </dataValidation>
    <dataValidation allowBlank="1" showInputMessage="1" showErrorMessage="1" prompt="TIPS DAFTAR KELAS: _x000a__x000a_Masukkan masing-masing kelas dalam tabel ini. Durasi kelas akan diperbarui secara otomatis" sqref="L3:L8" xr:uid="{00000000-0002-0000-0000-00000C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249977111117893"/>
    <pageSetUpPr autoPageBreaks="0" fitToPage="1"/>
  </sheetPr>
  <dimension ref="B1:I9"/>
  <sheetViews>
    <sheetView showGridLines="0" zoomScaleNormal="100" workbookViewId="0"/>
  </sheetViews>
  <sheetFormatPr defaultRowHeight="30" customHeight="1" x14ac:dyDescent="0.3"/>
  <cols>
    <col min="1" max="1" width="3.125" customWidth="1"/>
    <col min="2" max="2" width="17.75" style="5" bestFit="1" customWidth="1"/>
    <col min="3" max="3" width="38.75" style="5" customWidth="1"/>
    <col min="4" max="4" width="9.25" style="5" bestFit="1" customWidth="1"/>
    <col min="5" max="5" width="13.875" style="5" customWidth="1"/>
    <col min="6" max="6" width="28.75" style="5" customWidth="1"/>
    <col min="7" max="7" width="25.875" style="5" bestFit="1" customWidth="1"/>
    <col min="8" max="8" width="3.5" customWidth="1"/>
    <col min="9" max="9" width="31.625" customWidth="1"/>
  </cols>
  <sheetData>
    <row r="1" spans="2:9" ht="50.25" customHeight="1" x14ac:dyDescent="0.55000000000000004">
      <c r="B1" s="35" t="s">
        <v>27</v>
      </c>
      <c r="C1" s="35"/>
      <c r="D1" s="35"/>
      <c r="E1" s="35"/>
      <c r="F1" s="35"/>
      <c r="G1" s="35"/>
    </row>
    <row r="2" spans="2:9" ht="30" customHeight="1" x14ac:dyDescent="0.3">
      <c r="B2" s="6" t="s">
        <v>1</v>
      </c>
      <c r="C2" s="6" t="s">
        <v>6</v>
      </c>
      <c r="D2" s="6" t="s">
        <v>22</v>
      </c>
      <c r="E2" s="6" t="s">
        <v>23</v>
      </c>
      <c r="F2" s="6" t="s">
        <v>28</v>
      </c>
      <c r="G2" s="6" t="s">
        <v>34</v>
      </c>
    </row>
    <row r="3" spans="2:9" ht="30" customHeight="1" x14ac:dyDescent="0.3">
      <c r="B3" s="10" t="s">
        <v>3</v>
      </c>
      <c r="C3" s="10" t="str">
        <f>IFERROR(VLOOKUP(Kerja[[#This Row],[ID MATA KULIAH]],TabelDaftarKelas[],2,0),"")</f>
        <v>Komposisi Tulisan</v>
      </c>
      <c r="D3" s="10">
        <f ca="1">YEAR(TODAY())</f>
        <v>2019</v>
      </c>
      <c r="E3" s="10" t="s">
        <v>46</v>
      </c>
      <c r="F3" s="10" t="s">
        <v>29</v>
      </c>
      <c r="G3" s="33">
        <f ca="1">DATE(YEAR(TODAY()),1,15)</f>
        <v>43480</v>
      </c>
      <c r="I3" s="36"/>
    </row>
    <row r="4" spans="2:9" ht="30" customHeight="1" x14ac:dyDescent="0.3">
      <c r="B4" s="10" t="s">
        <v>2</v>
      </c>
      <c r="C4" s="10" t="str">
        <f>IFERROR(VLOOKUP(Kerja[[#This Row],[ID MATA KULIAH]],TabelDaftarKelas[],2,0),"")</f>
        <v>Pengenalan Aplikasi Komputer</v>
      </c>
      <c r="D4" s="10">
        <f t="shared" ref="D4:D9" ca="1" si="0">YEAR(TODAY())</f>
        <v>2019</v>
      </c>
      <c r="E4" s="10" t="s">
        <v>46</v>
      </c>
      <c r="F4" s="10" t="s">
        <v>30</v>
      </c>
      <c r="G4" s="33">
        <f ca="1">DATE(YEAR(TODAY()),2,4)</f>
        <v>43500</v>
      </c>
      <c r="I4" s="36"/>
    </row>
    <row r="5" spans="2:9" ht="30" customHeight="1" x14ac:dyDescent="0.3">
      <c r="B5" s="10" t="s">
        <v>3</v>
      </c>
      <c r="C5" s="10" t="str">
        <f>IFERROR(VLOOKUP(Kerja[[#This Row],[ID MATA KULIAH]],TabelDaftarKelas[],2,0),"")</f>
        <v>Komposisi Tulisan</v>
      </c>
      <c r="D5" s="10">
        <f t="shared" ca="1" si="0"/>
        <v>2019</v>
      </c>
      <c r="E5" s="10" t="s">
        <v>46</v>
      </c>
      <c r="F5" s="10" t="s">
        <v>31</v>
      </c>
      <c r="G5" s="33">
        <f ca="1">DATE(YEAR(TODAY()),2,5)</f>
        <v>43501</v>
      </c>
      <c r="I5" s="36"/>
    </row>
    <row r="6" spans="2:9" ht="30" customHeight="1" x14ac:dyDescent="0.3">
      <c r="B6" s="10" t="s">
        <v>2</v>
      </c>
      <c r="C6" s="10" t="str">
        <f>IFERROR(VLOOKUP(Kerja[[#This Row],[ID MATA KULIAH]],TabelDaftarKelas[],2,0),"")</f>
        <v>Pengenalan Aplikasi Komputer</v>
      </c>
      <c r="D6" s="10">
        <f t="shared" ca="1" si="0"/>
        <v>2019</v>
      </c>
      <c r="E6" s="10" t="s">
        <v>46</v>
      </c>
      <c r="F6" s="10" t="s">
        <v>32</v>
      </c>
      <c r="G6" s="33">
        <f ca="1">DATE(YEAR(TODAY()),2,18)</f>
        <v>43514</v>
      </c>
      <c r="I6" s="36"/>
    </row>
    <row r="7" spans="2:9" ht="30" customHeight="1" x14ac:dyDescent="0.3">
      <c r="B7" s="10" t="s">
        <v>2</v>
      </c>
      <c r="C7" s="10" t="str">
        <f>IFERROR(VLOOKUP(Kerja[[#This Row],[ID MATA KULIAH]],TabelDaftarKelas[],2,0),"")</f>
        <v>Pengenalan Aplikasi Komputer</v>
      </c>
      <c r="D7" s="10">
        <f t="shared" ca="1" si="0"/>
        <v>2019</v>
      </c>
      <c r="E7" s="10" t="s">
        <v>46</v>
      </c>
      <c r="F7" s="10" t="s">
        <v>33</v>
      </c>
      <c r="G7" s="33">
        <f ca="1">DATE(YEAR(TODAY()),3,11)</f>
        <v>43535</v>
      </c>
      <c r="I7" s="36"/>
    </row>
    <row r="8" spans="2:9" ht="30" customHeight="1" x14ac:dyDescent="0.3">
      <c r="B8" s="10" t="s">
        <v>3</v>
      </c>
      <c r="C8" s="10" t="str">
        <f>IFERROR(VLOOKUP(Kerja[[#This Row],[ID MATA KULIAH]],TabelDaftarKelas[],2,0),"")</f>
        <v>Komposisi Tulisan</v>
      </c>
      <c r="D8" s="10">
        <f t="shared" ca="1" si="0"/>
        <v>2019</v>
      </c>
      <c r="E8" s="10" t="s">
        <v>46</v>
      </c>
      <c r="F8" s="10" t="s">
        <v>30</v>
      </c>
      <c r="G8" s="33">
        <f ca="1">DATE(YEAR(TODAY()),3,17)</f>
        <v>43541</v>
      </c>
      <c r="I8" s="36"/>
    </row>
    <row r="9" spans="2:9" ht="30" customHeight="1" x14ac:dyDescent="0.3">
      <c r="B9" s="10" t="s">
        <v>3</v>
      </c>
      <c r="C9" s="10" t="str">
        <f>IFERROR(VLOOKUP(Kerja[[#This Row],[ID MATA KULIAH]],TabelDaftarKelas[],2,0),"")</f>
        <v>Komposisi Tulisan</v>
      </c>
      <c r="D9" s="10">
        <f t="shared" ca="1" si="0"/>
        <v>2019</v>
      </c>
      <c r="E9" s="10" t="s">
        <v>46</v>
      </c>
      <c r="F9" s="10" t="s">
        <v>33</v>
      </c>
      <c r="G9" s="33">
        <f ca="1">DATE(YEAR(TODAY()),4,2)</f>
        <v>43557</v>
      </c>
    </row>
  </sheetData>
  <dataConsolidate/>
  <mergeCells count="2">
    <mergeCell ref="B1:G1"/>
    <mergeCell ref="I3:I8"/>
  </mergeCells>
  <dataValidations count="11">
    <dataValidation allowBlank="1" showInputMessage="1" showErrorMessage="1" prompt="Masukkan Tenggat Waktu dalam tabel Kerja di lembar kerja ini. Tips ada di sel I3_x000a_" sqref="A1" xr:uid="{00000000-0002-0000-0100-000001000000}"/>
    <dataValidation allowBlank="1" showInputMessage="1" showErrorMessage="1" prompt="Judul lembar kerja ada di sel ini" sqref="B1:G1" xr:uid="{00000000-0002-0000-0100-000002000000}"/>
    <dataValidation allowBlank="1" showInputMessage="1" showErrorMessage="1" prompt="Pilih ID Mata Kuliah dalam kolom di bawah judul ini. Tekan ALT+PANAH BAWAH untuk opsi, lalu PANAH BAWAH dan ENTER untuk memilih. Gunakan filter judul untuk menemukan entri tertentu" sqref="B2" xr:uid="{00000000-0002-0000-0100-000003000000}"/>
    <dataValidation allowBlank="1" showInputMessage="1" showErrorMessage="1" prompt="Nama Mata Kuliah diperbarui secara otomatis dalam kolom di bawah judul ini" sqref="C2" xr:uid="{00000000-0002-0000-0100-000004000000}"/>
    <dataValidation allowBlank="1" showInputMessage="1" showErrorMessage="1" prompt="Masukkan Tahun dalam kolom di bawah judul ini" sqref="D2" xr:uid="{00000000-0002-0000-0100-000005000000}"/>
    <dataValidation allowBlank="1" showInputMessage="1" showErrorMessage="1" prompt="Pilih Nama Semester dalam kolom di bawah judul ini. Tekan ALT+PANAH BAWAH untuk menampilkan opsi, lalu PANAH BAWAH dan ENTER untuk memilih" sqref="E2" xr:uid="{00000000-0002-0000-0100-000006000000}"/>
    <dataValidation allowBlank="1" showInputMessage="1" showErrorMessage="1" prompt="Masukkan Deskripsi Item dalam kolom di bawah judul ini" sqref="F2" xr:uid="{00000000-0002-0000-0100-000007000000}"/>
    <dataValidation allowBlank="1" showInputMessage="1" showErrorMessage="1" prompt="Masukkan Tanggal Tenggat dalam kolom di bawah judul ini" sqref="G2" xr:uid="{00000000-0002-0000-0100-000008000000}"/>
    <dataValidation type="list" errorStyle="warning" allowBlank="1" showInputMessage="1" showErrorMessage="1" error="Pilih ID Mata Kuliah dari daftar. Pilih BATAL, tekan ALT+PANAH BAWAH untuk menampilkan opsi, lalu PANAH BAWAH dan ENTER untuk memilih" sqref="B3:B9" xr:uid="{00000000-0002-0000-0100-000009000000}">
      <formula1>DaftarKelas</formula1>
    </dataValidation>
    <dataValidation type="list" errorStyle="warning" allowBlank="1" showInputMessage="1" showErrorMessage="1" error="Pilih Nama semester dari daftar. Pilih BATAL, tekan ALT+PANAH BAWAH untuk menampilkan opsi, lalu PANAH BAWAH dan ENTER untuk memilih" sqref="E3:E9" xr:uid="{00000000-0002-0000-0100-00000A000000}">
      <formula1>"Musim Gugur,Musim Dingin,Musim Semi,Musim Panas"</formula1>
    </dataValidation>
    <dataValidation allowBlank="1" showInputMessage="1" showErrorMessage="1" prompt="TIPS ENTRI DATA KERJA: _x000a__x000a_Pilih ID Mata Kuliah. Nama Mata Kuliah akan diisi secara otomatis. _x000a__x000a_Setelah memperbarui lembar Daftar Kelas, Refresh Jadwal Mingguan untuk melihat perubahan tersebut" sqref="I3:I8" xr:uid="{00000000-0002-0000-0100-00000B000000}"/>
  </dataValidations>
  <printOptions horizontalCentered="1"/>
  <pageMargins left="0.25" right="0.25" top="0.75" bottom="0.75" header="0.3" footer="0.3"/>
  <pageSetup paperSize="9" fitToHeight="0" orientation="landscape"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autoPageBreaks="0" fitToPage="1"/>
  </sheetPr>
  <dimension ref="B1:F21"/>
  <sheetViews>
    <sheetView showGridLines="0" zoomScaleNormal="100" workbookViewId="0"/>
  </sheetViews>
  <sheetFormatPr defaultRowHeight="30" customHeight="1" x14ac:dyDescent="0.3"/>
  <cols>
    <col min="1" max="1" width="3.125" customWidth="1"/>
    <col min="2" max="2" width="18.75" customWidth="1"/>
    <col min="3" max="3" width="15.75" style="26" bestFit="1" customWidth="1"/>
    <col min="4" max="4" width="27.25" customWidth="1"/>
    <col min="5" max="5" width="3.5" customWidth="1"/>
    <col min="6" max="6" width="31.625" customWidth="1"/>
    <col min="7" max="9" width="32.875" customWidth="1"/>
  </cols>
  <sheetData>
    <row r="1" spans="2:6" ht="50.25" customHeight="1" x14ac:dyDescent="0.55000000000000004">
      <c r="B1" s="35" t="s">
        <v>35</v>
      </c>
      <c r="C1" s="35"/>
      <c r="D1" s="35"/>
    </row>
    <row r="2" spans="2:6" ht="16.5" x14ac:dyDescent="0.3">
      <c r="B2" s="11" t="s">
        <v>16</v>
      </c>
      <c r="C2" s="11" t="s">
        <v>24</v>
      </c>
      <c r="D2" s="11" t="s">
        <v>6</v>
      </c>
    </row>
    <row r="3" spans="2:6" ht="30" customHeight="1" x14ac:dyDescent="0.3">
      <c r="B3" s="30" t="s">
        <v>17</v>
      </c>
      <c r="C3" s="34">
        <v>0.45833333333333331</v>
      </c>
      <c r="D3" s="30" t="s">
        <v>9</v>
      </c>
      <c r="F3" s="36"/>
    </row>
    <row r="4" spans="2:6" ht="30" customHeight="1" x14ac:dyDescent="0.3">
      <c r="C4" s="34">
        <v>0.58333333333333337</v>
      </c>
      <c r="D4" s="30" t="s">
        <v>7</v>
      </c>
      <c r="F4" s="36"/>
    </row>
    <row r="5" spans="2:6" ht="30" customHeight="1" x14ac:dyDescent="0.3">
      <c r="B5" s="30" t="s">
        <v>19</v>
      </c>
      <c r="C5" s="34">
        <v>0.41666666666666669</v>
      </c>
      <c r="D5" s="30" t="s">
        <v>8</v>
      </c>
      <c r="F5" s="36"/>
    </row>
    <row r="6" spans="2:6" ht="30" customHeight="1" x14ac:dyDescent="0.3">
      <c r="B6" s="30" t="s">
        <v>18</v>
      </c>
      <c r="C6" s="34">
        <v>0.45833333333333331</v>
      </c>
      <c r="D6" s="30" t="s">
        <v>9</v>
      </c>
      <c r="F6" s="36"/>
    </row>
    <row r="7" spans="2:6" ht="30" customHeight="1" x14ac:dyDescent="0.3">
      <c r="C7" s="34">
        <v>0.58333333333333337</v>
      </c>
      <c r="D7" s="30" t="s">
        <v>7</v>
      </c>
      <c r="F7" s="36"/>
    </row>
    <row r="8" spans="2:6" ht="30" customHeight="1" x14ac:dyDescent="0.3">
      <c r="B8" s="30" t="s">
        <v>20</v>
      </c>
      <c r="C8" s="34">
        <v>0.41666666666666669</v>
      </c>
      <c r="D8" s="30" t="s">
        <v>8</v>
      </c>
      <c r="F8" s="36"/>
    </row>
    <row r="9" spans="2:6" ht="30" customHeight="1" x14ac:dyDescent="0.3">
      <c r="B9" s="30" t="s">
        <v>21</v>
      </c>
      <c r="C9" s="34">
        <v>0.41666666666666669</v>
      </c>
      <c r="D9" s="30" t="s">
        <v>10</v>
      </c>
    </row>
    <row r="10" spans="2:6" ht="16.5" x14ac:dyDescent="0.3">
      <c r="C10"/>
    </row>
    <row r="11" spans="2:6" ht="16.5" x14ac:dyDescent="0.3">
      <c r="C11"/>
    </row>
    <row r="12" spans="2:6" ht="16.5" x14ac:dyDescent="0.3">
      <c r="C12"/>
    </row>
    <row r="13" spans="2:6" ht="16.5" x14ac:dyDescent="0.3">
      <c r="C13"/>
    </row>
    <row r="14" spans="2:6" ht="16.5" x14ac:dyDescent="0.3">
      <c r="C14"/>
    </row>
    <row r="15" spans="2:6" ht="16.5" x14ac:dyDescent="0.3">
      <c r="C15"/>
    </row>
    <row r="16" spans="2:6" ht="16.5" x14ac:dyDescent="0.3">
      <c r="C16"/>
    </row>
    <row r="17" spans="3:3" ht="16.5" x14ac:dyDescent="0.3">
      <c r="C17"/>
    </row>
    <row r="18" spans="3:3" ht="16.5" x14ac:dyDescent="0.3">
      <c r="C18"/>
    </row>
    <row r="19" spans="3:3" ht="16.5" x14ac:dyDescent="0.3">
      <c r="C19"/>
    </row>
    <row r="20" spans="3:3" ht="16.5" x14ac:dyDescent="0.3">
      <c r="C20"/>
    </row>
    <row r="21" spans="3:3" ht="16.5" x14ac:dyDescent="0.3">
      <c r="C21"/>
    </row>
  </sheetData>
  <mergeCells count="2">
    <mergeCell ref="B1:D1"/>
    <mergeCell ref="F3:F8"/>
  </mergeCells>
  <dataValidations count="3">
    <dataValidation allowBlank="1" showInputMessage="1" showErrorMessage="1" prompt="Buat Jadwal Mingguan dalam lembar kerja ini. PivotTable yang dimulai di sel B2 akan diperbarui secara otomatis." sqref="A1" xr:uid="{00000000-0002-0000-0200-000000000000}"/>
    <dataValidation allowBlank="1" showInputMessage="1" showErrorMessage="1" prompt="Judul lembar kerja ada di sel ini" sqref="B1:D1" xr:uid="{00000000-0002-0000-0200-000001000000}"/>
    <dataValidation allowBlank="1" showInputMessage="1" showErrorMessage="1" prompt="TIPS JADWAL MINGGUAN:_x000a__x000a_Untuk memperbarui jadwal mingguan, Refresh jadwal." sqref="F3:F8" xr:uid="{00000000-0002-0000-0200-000002000000}"/>
  </dataValidations>
  <printOptions horizontalCentered="1"/>
  <pageMargins left="0.25" right="0.25" top="0.75" bottom="0.75" header="0.3" footer="0.3"/>
  <pageSetup paperSize="9" fitToHeight="0" orientation="landscape" r:id="rId2"/>
  <headerFooter differentFirst="1">
    <oddFooter>Page &amp;P of &amp;N</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4" tint="0.39997558519241921"/>
    <pageSetUpPr autoPageBreaks="0" fitToPage="1"/>
  </sheetPr>
  <dimension ref="A1:S17"/>
  <sheetViews>
    <sheetView showGridLines="0" zoomScaleNormal="100" workbookViewId="0"/>
  </sheetViews>
  <sheetFormatPr defaultRowHeight="24.95" customHeight="1" x14ac:dyDescent="0.3"/>
  <cols>
    <col min="1" max="1" width="3.5" style="21" customWidth="1"/>
    <col min="2" max="8" width="7.625" style="21" customWidth="1"/>
    <col min="9" max="9" width="2.625" style="21" customWidth="1"/>
    <col min="10" max="16" width="7.625" style="21" customWidth="1"/>
    <col min="17" max="17" width="1.625" style="21" customWidth="1"/>
    <col min="18" max="18" width="17.375" style="21" bestFit="1" customWidth="1"/>
    <col min="19" max="19" width="31.625" style="21" customWidth="1"/>
    <col min="20" max="16384" width="9" style="21"/>
  </cols>
  <sheetData>
    <row r="1" spans="1:19" ht="50.25" customHeight="1" x14ac:dyDescent="0.55000000000000004">
      <c r="A1"/>
      <c r="B1" s="38" t="s">
        <v>36</v>
      </c>
      <c r="C1" s="38"/>
      <c r="D1" s="38"/>
      <c r="E1" s="38"/>
      <c r="F1" s="38"/>
      <c r="G1" s="38"/>
      <c r="H1" s="38"/>
      <c r="I1" s="38"/>
      <c r="J1" s="38"/>
      <c r="K1" s="38"/>
      <c r="L1" s="38"/>
      <c r="M1" s="38"/>
      <c r="N1" s="38"/>
      <c r="O1" s="38"/>
      <c r="P1" s="38"/>
      <c r="Q1"/>
      <c r="R1"/>
    </row>
    <row r="2" spans="1:19" ht="29.25" customHeight="1" x14ac:dyDescent="0.3">
      <c r="A2"/>
      <c r="B2" s="39" t="str">
        <f ca="1">UPPER(TEXT(MulaiJadwal,"MMMM"))</f>
        <v>JANUARI</v>
      </c>
      <c r="C2" s="39"/>
      <c r="D2" s="29">
        <f ca="1">DAY(DATE(YEAR(MulaiJadwal),MONTH(MulaiJadwal)+1,1)-1)</f>
        <v>31</v>
      </c>
      <c r="E2" s="29">
        <f ca="1">WEEKDAY(DATE(YEAR(MulaiJadwal),MONTH(MulaiJadwal),1),2)</f>
        <v>2</v>
      </c>
      <c r="F2" s="1"/>
      <c r="G2" s="1"/>
      <c r="H2" s="1"/>
      <c r="I2"/>
      <c r="J2" s="39" t="str">
        <f ca="1">UPPER(TEXT(DATE(TahunJadwal,MONTH(MulaiJadwal)+1,1),"MMMM"))</f>
        <v>FEBRUARI</v>
      </c>
      <c r="K2" s="39"/>
      <c r="L2" s="28">
        <f ca="1">DAY(DATE(YEAR(MulaiJadwal),MONTH(MulaiJadwal)+2,1)-1)</f>
        <v>28</v>
      </c>
      <c r="M2" s="28">
        <f ca="1">WEEKDAY(DATE(YEAR(MulaiJadwal),MONTH(MulaiJadwal)+1,1),2)</f>
        <v>5</v>
      </c>
      <c r="N2" s="1"/>
      <c r="O2" s="1"/>
      <c r="P2" s="1"/>
      <c r="Q2"/>
      <c r="R2" s="1"/>
    </row>
    <row r="3" spans="1:19" ht="29.25" customHeight="1" x14ac:dyDescent="0.3">
      <c r="A3"/>
      <c r="B3" s="7" t="s">
        <v>37</v>
      </c>
      <c r="C3" s="8" t="s">
        <v>38</v>
      </c>
      <c r="D3" s="8" t="s">
        <v>39</v>
      </c>
      <c r="E3" s="8" t="s">
        <v>40</v>
      </c>
      <c r="F3" s="8" t="s">
        <v>41</v>
      </c>
      <c r="G3" s="8" t="s">
        <v>42</v>
      </c>
      <c r="H3" s="9" t="s">
        <v>43</v>
      </c>
      <c r="I3"/>
      <c r="J3" s="7" t="s">
        <v>37</v>
      </c>
      <c r="K3" s="8" t="s">
        <v>38</v>
      </c>
      <c r="L3" s="8" t="s">
        <v>39</v>
      </c>
      <c r="M3" s="8" t="s">
        <v>40</v>
      </c>
      <c r="N3" s="8" t="s">
        <v>41</v>
      </c>
      <c r="O3" s="8" t="s">
        <v>42</v>
      </c>
      <c r="P3" s="9" t="s">
        <v>43</v>
      </c>
      <c r="Q3"/>
      <c r="R3" s="2" t="s">
        <v>22</v>
      </c>
    </row>
    <row r="4" spans="1:19" ht="29.25" customHeight="1" x14ac:dyDescent="0.3">
      <c r="A4"/>
      <c r="B4" s="12" t="str">
        <f ca="1">IF($E$2=COLUMN(A$2),1,IF(A4&gt;0,A4+1,""))</f>
        <v/>
      </c>
      <c r="C4" s="13">
        <f t="shared" ref="C4:H4" ca="1" si="0">IF($E$2=COLUMN(B$2),1,IF(AND(B4&gt;0,B4&lt;&gt;""),B4+1,""))</f>
        <v>1</v>
      </c>
      <c r="D4" s="13">
        <f t="shared" ca="1" si="0"/>
        <v>2</v>
      </c>
      <c r="E4" s="13">
        <f t="shared" ca="1" si="0"/>
        <v>3</v>
      </c>
      <c r="F4" s="13">
        <f t="shared" ca="1" si="0"/>
        <v>4</v>
      </c>
      <c r="G4" s="13">
        <f t="shared" ca="1" si="0"/>
        <v>5</v>
      </c>
      <c r="H4" s="14">
        <f t="shared" ca="1" si="0"/>
        <v>6</v>
      </c>
      <c r="I4"/>
      <c r="J4" s="12" t="str">
        <f ca="1">IF(M$2=COLUMN(A$2),1,IF(I4&gt;0,I4+1,""))</f>
        <v/>
      </c>
      <c r="K4" s="13" t="str">
        <f ca="1">IF(M$2=COLUMN(B$2),1,IF(AND(J4&gt;0,J4&lt;&gt;""),J4+1,""))</f>
        <v/>
      </c>
      <c r="L4" s="13" t="str">
        <f ca="1">IF(M$2=COLUMN(C$2),1,IF(AND(K4&gt;0,K4&lt;&gt;""),K4+1,""))</f>
        <v/>
      </c>
      <c r="M4" s="13" t="str">
        <f ca="1">IF(M$2=COLUMN(D$2),1,IF(AND(L4&gt;0,L4&lt;&gt;""),L4+1,""))</f>
        <v/>
      </c>
      <c r="N4" s="13">
        <f ca="1">IF(M$2=COLUMN(E$2),1,IF(AND(M4&gt;0,M4&lt;&gt;""),M4+1,""))</f>
        <v>1</v>
      </c>
      <c r="O4" s="13">
        <f ca="1">IF(M$2=COLUMN(F$2),1,IF(AND(N4&gt;0,N4&lt;&gt;""),N4+1,""))</f>
        <v>2</v>
      </c>
      <c r="P4" s="14">
        <f ca="1">IF(M$2=COLUMN(G$2),1,IF(AND(O4&gt;0,O4&lt;&gt;""),O4+1,""))</f>
        <v>3</v>
      </c>
      <c r="Q4"/>
      <c r="R4" s="3">
        <f ca="1">YEAR(TODAY())</f>
        <v>2019</v>
      </c>
      <c r="S4" s="37"/>
    </row>
    <row r="5" spans="1:19" ht="29.25" customHeight="1" x14ac:dyDescent="0.3">
      <c r="A5"/>
      <c r="B5" s="15">
        <f ca="1">H4+1</f>
        <v>7</v>
      </c>
      <c r="C5" s="16">
        <f ca="1">B5+1</f>
        <v>8</v>
      </c>
      <c r="D5" s="16">
        <f t="shared" ref="D5:H5" ca="1" si="1">C5+1</f>
        <v>9</v>
      </c>
      <c r="E5" s="16">
        <f t="shared" ca="1" si="1"/>
        <v>10</v>
      </c>
      <c r="F5" s="16">
        <f t="shared" ca="1" si="1"/>
        <v>11</v>
      </c>
      <c r="G5" s="16">
        <f t="shared" ca="1" si="1"/>
        <v>12</v>
      </c>
      <c r="H5" s="17">
        <f t="shared" ca="1" si="1"/>
        <v>13</v>
      </c>
      <c r="I5"/>
      <c r="J5" s="15">
        <f ca="1">P4+1</f>
        <v>4</v>
      </c>
      <c r="K5" s="16">
        <f t="shared" ref="K5:P7" ca="1" si="2">J5+1</f>
        <v>5</v>
      </c>
      <c r="L5" s="16">
        <f t="shared" ca="1" si="2"/>
        <v>6</v>
      </c>
      <c r="M5" s="16">
        <f t="shared" ca="1" si="2"/>
        <v>7</v>
      </c>
      <c r="N5" s="16">
        <f t="shared" ca="1" si="2"/>
        <v>8</v>
      </c>
      <c r="O5" s="16">
        <f t="shared" ca="1" si="2"/>
        <v>9</v>
      </c>
      <c r="P5" s="17">
        <f t="shared" ca="1" si="2"/>
        <v>10</v>
      </c>
      <c r="Q5"/>
      <c r="R5" s="2" t="s">
        <v>44</v>
      </c>
      <c r="S5" s="37"/>
    </row>
    <row r="6" spans="1:19" ht="29.25" customHeight="1" x14ac:dyDescent="0.3">
      <c r="A6"/>
      <c r="B6" s="15">
        <f t="shared" ref="B6:B7" ca="1" si="3">H5+1</f>
        <v>14</v>
      </c>
      <c r="C6" s="16">
        <f t="shared" ref="C6:H6" ca="1" si="4">B6+1</f>
        <v>15</v>
      </c>
      <c r="D6" s="16">
        <f t="shared" ca="1" si="4"/>
        <v>16</v>
      </c>
      <c r="E6" s="16">
        <f t="shared" ca="1" si="4"/>
        <v>17</v>
      </c>
      <c r="F6" s="16">
        <f t="shared" ca="1" si="4"/>
        <v>18</v>
      </c>
      <c r="G6" s="16">
        <f t="shared" ca="1" si="4"/>
        <v>19</v>
      </c>
      <c r="H6" s="17">
        <f t="shared" ca="1" si="4"/>
        <v>20</v>
      </c>
      <c r="I6"/>
      <c r="J6" s="15">
        <f ca="1">P5+1</f>
        <v>11</v>
      </c>
      <c r="K6" s="16">
        <f t="shared" ca="1" si="2"/>
        <v>12</v>
      </c>
      <c r="L6" s="16">
        <f t="shared" ca="1" si="2"/>
        <v>13</v>
      </c>
      <c r="M6" s="16">
        <f t="shared" ca="1" si="2"/>
        <v>14</v>
      </c>
      <c r="N6" s="16">
        <f t="shared" ca="1" si="2"/>
        <v>15</v>
      </c>
      <c r="O6" s="16">
        <f t="shared" ca="1" si="2"/>
        <v>16</v>
      </c>
      <c r="P6" s="17">
        <f t="shared" ca="1" si="2"/>
        <v>17</v>
      </c>
      <c r="Q6"/>
      <c r="R6" s="4">
        <f ca="1">DATE(YEAR(TODAY()),1,6)</f>
        <v>43471</v>
      </c>
      <c r="S6" s="37"/>
    </row>
    <row r="7" spans="1:19" ht="29.25" customHeight="1" x14ac:dyDescent="0.3">
      <c r="A7"/>
      <c r="B7" s="15">
        <f t="shared" ca="1" si="3"/>
        <v>21</v>
      </c>
      <c r="C7" s="16">
        <f t="shared" ref="C7:H7" ca="1" si="5">B7+1</f>
        <v>22</v>
      </c>
      <c r="D7" s="16">
        <f t="shared" ca="1" si="5"/>
        <v>23</v>
      </c>
      <c r="E7" s="16">
        <f t="shared" ca="1" si="5"/>
        <v>24</v>
      </c>
      <c r="F7" s="16">
        <f t="shared" ca="1" si="5"/>
        <v>25</v>
      </c>
      <c r="G7" s="16">
        <f t="shared" ca="1" si="5"/>
        <v>26</v>
      </c>
      <c r="H7" s="17">
        <f t="shared" ca="1" si="5"/>
        <v>27</v>
      </c>
      <c r="I7"/>
      <c r="J7" s="15">
        <f ca="1">P6+1</f>
        <v>18</v>
      </c>
      <c r="K7" s="16">
        <f t="shared" ca="1" si="2"/>
        <v>19</v>
      </c>
      <c r="L7" s="16">
        <f t="shared" ca="1" si="2"/>
        <v>20</v>
      </c>
      <c r="M7" s="16">
        <f t="shared" ca="1" si="2"/>
        <v>21</v>
      </c>
      <c r="N7" s="16">
        <f t="shared" ca="1" si="2"/>
        <v>22</v>
      </c>
      <c r="O7" s="16">
        <f t="shared" ca="1" si="2"/>
        <v>23</v>
      </c>
      <c r="P7" s="17">
        <f t="shared" ca="1" si="2"/>
        <v>24</v>
      </c>
      <c r="Q7"/>
      <c r="R7" s="2" t="s">
        <v>45</v>
      </c>
      <c r="S7" s="37"/>
    </row>
    <row r="8" spans="1:19" ht="29.25" customHeight="1" x14ac:dyDescent="0.3">
      <c r="A8"/>
      <c r="B8" s="15">
        <f ca="1">IFERROR(IF(H7+1&gt;$D$2,"",H7+1),"")</f>
        <v>28</v>
      </c>
      <c r="C8" s="16">
        <f t="shared" ref="C8:H9" ca="1" si="6">IFERROR(IF(B8+1&gt;$D$2,"",B8+1),"")</f>
        <v>29</v>
      </c>
      <c r="D8" s="16">
        <f t="shared" ca="1" si="6"/>
        <v>30</v>
      </c>
      <c r="E8" s="16">
        <f t="shared" ca="1" si="6"/>
        <v>31</v>
      </c>
      <c r="F8" s="16" t="str">
        <f t="shared" ca="1" si="6"/>
        <v/>
      </c>
      <c r="G8" s="16" t="str">
        <f t="shared" ca="1" si="6"/>
        <v/>
      </c>
      <c r="H8" s="17" t="str">
        <f t="shared" ca="1" si="6"/>
        <v/>
      </c>
      <c r="I8"/>
      <c r="J8" s="15">
        <f ca="1">IFERROR(IF(P7+1&gt;L$2,"",P7+1),"")</f>
        <v>25</v>
      </c>
      <c r="K8" s="16">
        <f ca="1">IFERROR(IF(J8+1&gt;L$2,"",J8+1),"")</f>
        <v>26</v>
      </c>
      <c r="L8" s="16">
        <f ca="1">IFERROR(IF(K8+1&gt;L$2,"",K8+1),"")</f>
        <v>27</v>
      </c>
      <c r="M8" s="16">
        <f ca="1">IFERROR(IF(L8+1&gt;L$2,"",L8+1),"")</f>
        <v>28</v>
      </c>
      <c r="N8" s="16" t="str">
        <f ca="1">IFERROR(IF(M8+1&gt;L$2,"",M8+1),"")</f>
        <v/>
      </c>
      <c r="O8" s="16" t="str">
        <f ca="1">IFERROR(IF(N8+1&gt;L$2,"",N8+1),"")</f>
        <v/>
      </c>
      <c r="P8" s="17" t="str">
        <f ca="1">IFERROR(IF(O8+1&gt;L$2,"",O8+1),"")</f>
        <v/>
      </c>
      <c r="Q8"/>
      <c r="R8" s="4">
        <f ca="1">DATE(YEAR(TODAY()),4,25)</f>
        <v>43580</v>
      </c>
      <c r="S8" s="37"/>
    </row>
    <row r="9" spans="1:19" ht="29.25" customHeight="1" x14ac:dyDescent="0.3">
      <c r="A9"/>
      <c r="B9" s="18" t="str">
        <f ca="1">IFERROR(IF(H8+1&gt;$D$2,"",H8+1),"")</f>
        <v/>
      </c>
      <c r="C9" s="19" t="str">
        <f t="shared" ca="1" si="6"/>
        <v/>
      </c>
      <c r="D9" s="19" t="str">
        <f t="shared" ca="1" si="6"/>
        <v/>
      </c>
      <c r="E9" s="19" t="str">
        <f t="shared" ca="1" si="6"/>
        <v/>
      </c>
      <c r="F9" s="19" t="str">
        <f t="shared" ca="1" si="6"/>
        <v/>
      </c>
      <c r="G9" s="19" t="str">
        <f t="shared" ca="1" si="6"/>
        <v/>
      </c>
      <c r="H9" s="20" t="str">
        <f t="shared" ca="1" si="6"/>
        <v/>
      </c>
      <c r="I9"/>
      <c r="J9" s="18" t="str">
        <f ca="1">IFERROR(IF(P8+1&gt;L$2,"",P8+1),"")</f>
        <v/>
      </c>
      <c r="K9" s="19" t="str">
        <f ca="1">IFERROR(IF(J9+1&gt;L$2,"",J9+1),"")</f>
        <v/>
      </c>
      <c r="L9" s="19" t="str">
        <f ca="1">IFERROR(IF(K9+1&gt;L$2,"",K9+1),"")</f>
        <v/>
      </c>
      <c r="M9" s="19" t="str">
        <f ca="1">IFERROR(IF(L9+1&gt;L$2,"",L9+1),"")</f>
        <v/>
      </c>
      <c r="N9" s="19" t="str">
        <f ca="1">IFERROR(IF(M9+1&gt;L$2,"",M9+1),"")</f>
        <v/>
      </c>
      <c r="O9" s="19" t="str">
        <f ca="1">IFERROR(IF(N9+1&gt;L$2,"",N9+1),"")</f>
        <v/>
      </c>
      <c r="P9" s="20" t="str">
        <f ca="1">IFERROR(IF(O9+1&gt;L$2,"",O9+1),"")</f>
        <v/>
      </c>
      <c r="Q9"/>
      <c r="R9"/>
      <c r="S9" s="37"/>
    </row>
    <row r="10" spans="1:19" ht="29.25" customHeight="1" x14ac:dyDescent="0.3">
      <c r="A10"/>
      <c r="B10" s="40" t="str">
        <f ca="1">UPPER(TEXT(DATE(TahunJadwal,MONTH(MulaiJadwal)+2,1),"MMMM"))</f>
        <v>MARET</v>
      </c>
      <c r="C10" s="40"/>
      <c r="D10" s="28">
        <f ca="1">DAY(DATE(YEAR(MulaiJadwal),MONTH(MulaiJadwal)+3,1)-1)</f>
        <v>31</v>
      </c>
      <c r="E10" s="28">
        <f ca="1">WEEKDAY(DATE(YEAR(MulaiJadwal),MONTH(MulaiJadwal)+2,1),2)</f>
        <v>5</v>
      </c>
      <c r="F10" s="22"/>
      <c r="G10" s="1"/>
      <c r="H10" s="1"/>
      <c r="I10"/>
      <c r="J10" s="40" t="str">
        <f ca="1">UPPER(TEXT(DATE(TahunJadwal,MONTH(MulaiJadwal)+3,1),"MMMM"))</f>
        <v>APRIL</v>
      </c>
      <c r="K10" s="40"/>
      <c r="L10" s="25">
        <f ca="1">DAY(DATE(YEAR(MulaiJadwal),MONTH(MulaiJadwal)+4,1)-1)</f>
        <v>30</v>
      </c>
      <c r="M10" s="25">
        <f ca="1">WEEKDAY(DATE(YEAR(MulaiJadwal),MONTH(MulaiJadwal)+3,1),2)</f>
        <v>1</v>
      </c>
      <c r="N10" s="1"/>
      <c r="O10" s="1"/>
      <c r="P10" s="1"/>
      <c r="Q10"/>
      <c r="R10"/>
    </row>
    <row r="11" spans="1:19" ht="29.25" customHeight="1" x14ac:dyDescent="0.3">
      <c r="A11"/>
      <c r="B11" s="7" t="s">
        <v>37</v>
      </c>
      <c r="C11" s="8" t="s">
        <v>38</v>
      </c>
      <c r="D11" s="8" t="s">
        <v>39</v>
      </c>
      <c r="E11" s="8" t="s">
        <v>40</v>
      </c>
      <c r="F11" s="8" t="s">
        <v>41</v>
      </c>
      <c r="G11" s="8" t="s">
        <v>42</v>
      </c>
      <c r="H11" s="9" t="s">
        <v>43</v>
      </c>
      <c r="I11"/>
      <c r="J11" s="7" t="s">
        <v>37</v>
      </c>
      <c r="K11" s="8" t="s">
        <v>38</v>
      </c>
      <c r="L11" s="8" t="s">
        <v>39</v>
      </c>
      <c r="M11" s="8" t="s">
        <v>40</v>
      </c>
      <c r="N11" s="8" t="s">
        <v>41</v>
      </c>
      <c r="O11" s="8" t="s">
        <v>42</v>
      </c>
      <c r="P11" s="9" t="s">
        <v>43</v>
      </c>
      <c r="Q11"/>
      <c r="R11"/>
    </row>
    <row r="12" spans="1:19" ht="29.25" customHeight="1" x14ac:dyDescent="0.3">
      <c r="A12"/>
      <c r="B12" s="12" t="str">
        <f ca="1">IF($E$10=COLUMN(A$2),1,IF(A12&gt;0,A12+1,""))</f>
        <v/>
      </c>
      <c r="C12" s="13" t="str">
        <f ca="1">IF($E$10=COLUMN(B$2),1,IF(AND(B12&gt;0,B12&lt;&gt;""),B12+1,""))</f>
        <v/>
      </c>
      <c r="D12" s="13" t="str">
        <f t="shared" ref="D12:H12" ca="1" si="7">IF($E$10=COLUMN(C$2),1,IF(AND(C12&gt;0,C12&lt;&gt;""),C12+1,""))</f>
        <v/>
      </c>
      <c r="E12" s="13" t="str">
        <f t="shared" ca="1" si="7"/>
        <v/>
      </c>
      <c r="F12" s="13">
        <f t="shared" ca="1" si="7"/>
        <v>1</v>
      </c>
      <c r="G12" s="13">
        <f t="shared" ca="1" si="7"/>
        <v>2</v>
      </c>
      <c r="H12" s="23">
        <f t="shared" ca="1" si="7"/>
        <v>3</v>
      </c>
      <c r="I12" s="24"/>
      <c r="J12" s="12">
        <f ca="1">IF($M$10=COLUMN(A$2),1,IF(I12&gt;0,I12+1,""))</f>
        <v>1</v>
      </c>
      <c r="K12" s="13">
        <f ca="1">IF($M$10=COLUMN(B$2),1,IF(AND(J12&gt;0,J12&lt;&gt;""),J12+1,""))</f>
        <v>2</v>
      </c>
      <c r="L12" s="13">
        <f t="shared" ref="L12:P12" ca="1" si="8">IF($M$10=COLUMN(C$2),1,IF(AND(K12&gt;0,K12&lt;&gt;""),K12+1,""))</f>
        <v>3</v>
      </c>
      <c r="M12" s="13">
        <f t="shared" ca="1" si="8"/>
        <v>4</v>
      </c>
      <c r="N12" s="13">
        <f t="shared" ca="1" si="8"/>
        <v>5</v>
      </c>
      <c r="O12" s="13">
        <f t="shared" ca="1" si="8"/>
        <v>6</v>
      </c>
      <c r="P12" s="14">
        <f t="shared" ca="1" si="8"/>
        <v>7</v>
      </c>
      <c r="Q12"/>
      <c r="R12"/>
    </row>
    <row r="13" spans="1:19" ht="29.25" customHeight="1" x14ac:dyDescent="0.3">
      <c r="A13"/>
      <c r="B13" s="15">
        <f ca="1">H12+1</f>
        <v>4</v>
      </c>
      <c r="C13" s="16">
        <f ca="1">B13+1</f>
        <v>5</v>
      </c>
      <c r="D13" s="16">
        <f t="shared" ref="D13:H13" ca="1" si="9">C13+1</f>
        <v>6</v>
      </c>
      <c r="E13" s="16">
        <f t="shared" ca="1" si="9"/>
        <v>7</v>
      </c>
      <c r="F13" s="16">
        <f t="shared" ca="1" si="9"/>
        <v>8</v>
      </c>
      <c r="G13" s="16">
        <f t="shared" ca="1" si="9"/>
        <v>9</v>
      </c>
      <c r="H13" s="17">
        <f t="shared" ca="1" si="9"/>
        <v>10</v>
      </c>
      <c r="I13"/>
      <c r="J13" s="15">
        <f ca="1">P12+1</f>
        <v>8</v>
      </c>
      <c r="K13" s="16">
        <f ca="1">J13+1</f>
        <v>9</v>
      </c>
      <c r="L13" s="16">
        <f t="shared" ref="L13:P13" ca="1" si="10">K13+1</f>
        <v>10</v>
      </c>
      <c r="M13" s="16">
        <f t="shared" ca="1" si="10"/>
        <v>11</v>
      </c>
      <c r="N13" s="16">
        <f t="shared" ca="1" si="10"/>
        <v>12</v>
      </c>
      <c r="O13" s="16">
        <f t="shared" ca="1" si="10"/>
        <v>13</v>
      </c>
      <c r="P13" s="17">
        <f t="shared" ca="1" si="10"/>
        <v>14</v>
      </c>
      <c r="Q13"/>
      <c r="R13"/>
    </row>
    <row r="14" spans="1:19" ht="29.25" customHeight="1" x14ac:dyDescent="0.3">
      <c r="A14"/>
      <c r="B14" s="15">
        <f t="shared" ref="B14:B15" ca="1" si="11">H13+1</f>
        <v>11</v>
      </c>
      <c r="C14" s="16">
        <f t="shared" ref="C14:H14" ca="1" si="12">B14+1</f>
        <v>12</v>
      </c>
      <c r="D14" s="16">
        <f t="shared" ca="1" si="12"/>
        <v>13</v>
      </c>
      <c r="E14" s="16">
        <f t="shared" ca="1" si="12"/>
        <v>14</v>
      </c>
      <c r="F14" s="16">
        <f t="shared" ca="1" si="12"/>
        <v>15</v>
      </c>
      <c r="G14" s="16">
        <f t="shared" ca="1" si="12"/>
        <v>16</v>
      </c>
      <c r="H14" s="17">
        <f t="shared" ca="1" si="12"/>
        <v>17</v>
      </c>
      <c r="I14"/>
      <c r="J14" s="15">
        <f t="shared" ref="J14:J15" ca="1" si="13">P13+1</f>
        <v>15</v>
      </c>
      <c r="K14" s="16">
        <f t="shared" ref="K14:P14" ca="1" si="14">J14+1</f>
        <v>16</v>
      </c>
      <c r="L14" s="16">
        <f t="shared" ca="1" si="14"/>
        <v>17</v>
      </c>
      <c r="M14" s="16">
        <f t="shared" ca="1" si="14"/>
        <v>18</v>
      </c>
      <c r="N14" s="16">
        <f t="shared" ca="1" si="14"/>
        <v>19</v>
      </c>
      <c r="O14" s="16">
        <f t="shared" ca="1" si="14"/>
        <v>20</v>
      </c>
      <c r="P14" s="17">
        <f t="shared" ca="1" si="14"/>
        <v>21</v>
      </c>
      <c r="Q14"/>
      <c r="R14"/>
    </row>
    <row r="15" spans="1:19" ht="29.25" customHeight="1" x14ac:dyDescent="0.3">
      <c r="A15"/>
      <c r="B15" s="15">
        <f t="shared" ca="1" si="11"/>
        <v>18</v>
      </c>
      <c r="C15" s="16">
        <f t="shared" ref="C15:H15" ca="1" si="15">B15+1</f>
        <v>19</v>
      </c>
      <c r="D15" s="16">
        <f t="shared" ca="1" si="15"/>
        <v>20</v>
      </c>
      <c r="E15" s="16">
        <f t="shared" ca="1" si="15"/>
        <v>21</v>
      </c>
      <c r="F15" s="16">
        <f t="shared" ca="1" si="15"/>
        <v>22</v>
      </c>
      <c r="G15" s="16">
        <f t="shared" ca="1" si="15"/>
        <v>23</v>
      </c>
      <c r="H15" s="17">
        <f t="shared" ca="1" si="15"/>
        <v>24</v>
      </c>
      <c r="I15"/>
      <c r="J15" s="15">
        <f t="shared" ca="1" si="13"/>
        <v>22</v>
      </c>
      <c r="K15" s="16">
        <f t="shared" ref="K15:P15" ca="1" si="16">J15+1</f>
        <v>23</v>
      </c>
      <c r="L15" s="16">
        <f t="shared" ca="1" si="16"/>
        <v>24</v>
      </c>
      <c r="M15" s="16">
        <f t="shared" ca="1" si="16"/>
        <v>25</v>
      </c>
      <c r="N15" s="16">
        <f t="shared" ca="1" si="16"/>
        <v>26</v>
      </c>
      <c r="O15" s="16">
        <f t="shared" ca="1" si="16"/>
        <v>27</v>
      </c>
      <c r="P15" s="17">
        <f t="shared" ca="1" si="16"/>
        <v>28</v>
      </c>
      <c r="Q15"/>
      <c r="R15"/>
    </row>
    <row r="16" spans="1:19" ht="29.25" customHeight="1" x14ac:dyDescent="0.3">
      <c r="A16"/>
      <c r="B16" s="15">
        <f ca="1">IFERROR(IF(H15+1&gt;$D$10,"",H15+1),"")</f>
        <v>25</v>
      </c>
      <c r="C16" s="16">
        <f ca="1">IFERROR(IF(B16+1&gt;$D$10,"",B16+1),"")</f>
        <v>26</v>
      </c>
      <c r="D16" s="16">
        <f t="shared" ref="D16:H16" ca="1" si="17">IFERROR(IF(C16+1&gt;$D$10,"",C16+1),"")</f>
        <v>27</v>
      </c>
      <c r="E16" s="16">
        <f t="shared" ca="1" si="17"/>
        <v>28</v>
      </c>
      <c r="F16" s="16">
        <f t="shared" ca="1" si="17"/>
        <v>29</v>
      </c>
      <c r="G16" s="16">
        <f t="shared" ca="1" si="17"/>
        <v>30</v>
      </c>
      <c r="H16" s="17">
        <f t="shared" ca="1" si="17"/>
        <v>31</v>
      </c>
      <c r="I16"/>
      <c r="J16" s="15">
        <f ca="1">IFERROR(IF(P15+1&gt;$L$10,"",P15+1),"")</f>
        <v>29</v>
      </c>
      <c r="K16" s="16">
        <f ca="1">IFERROR(IF(J16+1&gt;$L$10,"",J16+1),"")</f>
        <v>30</v>
      </c>
      <c r="L16" s="16" t="str">
        <f t="shared" ref="L16:P16" ca="1" si="18">IFERROR(IF(K16+1&gt;$L$10,"",K16+1),"")</f>
        <v/>
      </c>
      <c r="M16" s="16" t="str">
        <f t="shared" ca="1" si="18"/>
        <v/>
      </c>
      <c r="N16" s="16" t="str">
        <f t="shared" ca="1" si="18"/>
        <v/>
      </c>
      <c r="O16" s="16" t="str">
        <f t="shared" ca="1" si="18"/>
        <v/>
      </c>
      <c r="P16" s="17" t="str">
        <f t="shared" ca="1" si="18"/>
        <v/>
      </c>
      <c r="Q16"/>
      <c r="R16"/>
    </row>
    <row r="17" spans="1:18" ht="29.25" customHeight="1" x14ac:dyDescent="0.3">
      <c r="A17"/>
      <c r="B17" s="18" t="str">
        <f ca="1">IFERROR(IF(H16+1&gt;$D$10,"",H16+1),"")</f>
        <v/>
      </c>
      <c r="C17" s="19" t="str">
        <f ca="1">IFERROR(IF(B17+1&gt;$D$10,"",B17+1),"")</f>
        <v/>
      </c>
      <c r="D17" s="19" t="str">
        <f t="shared" ref="D17:H17" ca="1" si="19">IFERROR(IF(C17+1&gt;$D$10,"",C17+1),"")</f>
        <v/>
      </c>
      <c r="E17" s="19" t="str">
        <f t="shared" ca="1" si="19"/>
        <v/>
      </c>
      <c r="F17" s="19" t="str">
        <f t="shared" ca="1" si="19"/>
        <v/>
      </c>
      <c r="G17" s="19" t="str">
        <f t="shared" ca="1" si="19"/>
        <v/>
      </c>
      <c r="H17" s="20" t="str">
        <f t="shared" ca="1" si="19"/>
        <v/>
      </c>
      <c r="I17"/>
      <c r="J17" s="18" t="str">
        <f ca="1">IFERROR(IF(P16+1&gt;$L$10,"",P16+1),"")</f>
        <v/>
      </c>
      <c r="K17" s="19" t="str">
        <f ca="1">IFERROR(IF(J17+1&gt;$L$10,"",J17+1),"")</f>
        <v/>
      </c>
      <c r="L17" s="19" t="str">
        <f t="shared" ref="L17:P17" ca="1" si="20">IFERROR(IF(K17+1&gt;$L$10,"",K17+1),"")</f>
        <v/>
      </c>
      <c r="M17" s="19" t="str">
        <f t="shared" ca="1" si="20"/>
        <v/>
      </c>
      <c r="N17" s="19" t="str">
        <f t="shared" ca="1" si="20"/>
        <v/>
      </c>
      <c r="O17" s="19" t="str">
        <f t="shared" ca="1" si="20"/>
        <v/>
      </c>
      <c r="P17" s="20" t="str">
        <f t="shared" ca="1" si="20"/>
        <v/>
      </c>
      <c r="Q17"/>
      <c r="R17"/>
    </row>
  </sheetData>
  <mergeCells count="6">
    <mergeCell ref="S4:S9"/>
    <mergeCell ref="B1:P1"/>
    <mergeCell ref="B2:C2"/>
    <mergeCell ref="J2:K2"/>
    <mergeCell ref="B10:C10"/>
    <mergeCell ref="J10:K10"/>
  </mergeCells>
  <dataValidations xWindow="98" yWindow="315" count="20">
    <dataValidation allowBlank="1" showInputMessage="1" showErrorMessage="1" prompt="Buat Kalender Semester dalam lembar kerja ini. Masukkan Tahun di sel R4, Tanggal Mulai di sel R6, dan Tanggal Selesai di sel R8. Kalender empat bulan akan diperbarui secara otomatis." sqref="A1" xr:uid="{00000000-0002-0000-0300-000000000000}"/>
    <dataValidation allowBlank="1" showInputMessage="1" showErrorMessage="1" prompt="Masukkan Tahun dalam sel di bawah ini" sqref="R3" xr:uid="{00000000-0002-0000-0300-000001000000}"/>
    <dataValidation allowBlank="1" showInputMessage="1" showErrorMessage="1" prompt="Masukkan Tahun dalam sel ini" sqref="R4" xr:uid="{00000000-0002-0000-0300-000002000000}"/>
    <dataValidation allowBlank="1" showInputMessage="1" showErrorMessage="1" prompt="Masukkan Tanggal Mulai di sel di bawah ini" sqref="R5" xr:uid="{00000000-0002-0000-0300-000003000000}"/>
    <dataValidation allowBlank="1" showInputMessage="1" showErrorMessage="1" prompt="Masukkan Tanggal Mulai dalam sel ini" sqref="R6" xr:uid="{00000000-0002-0000-0300-000004000000}"/>
    <dataValidation allowBlank="1" showInputMessage="1" showErrorMessage="1" prompt="Masukkan Tanggal Selesai di sel di bawah ini" sqref="R7" xr:uid="{00000000-0002-0000-0300-000005000000}"/>
    <dataValidation allowBlank="1" showInputMessage="1" showErrorMessage="1" prompt="Masukkan Tanggal Selesai di sel ini" sqref="R8" xr:uid="{00000000-0002-0000-0300-000006000000}"/>
    <dataValidation allowBlank="1" showInputMessage="1" showErrorMessage="1" prompt="Kalender untuk bulan ini ada di sel B3 hingga H9 di bawah ini. Bulan depan ada di sel J3 hingga P9. Bulan ketiga ada di sel B11 hingga H17. Bulan keempat ada di sel J11 hingga P17." sqref="B2:C2" xr:uid="{00000000-0002-0000-0300-000007000000}"/>
    <dataValidation allowBlank="1" showInputMessage="1" showErrorMessage="1" prompt="Sel B3 hingga H3 berisi nama-nama hari kerja untuk bulan di atas. Sel ini berisi hari kerja pertama" sqref="B3 J3 B11 J11" xr:uid="{00000000-0002-0000-0300-000008000000}"/>
    <dataValidation allowBlank="1" showInputMessage="1" showErrorMessage="1" prompt="Hari kalender untuk bulan bersangkutan diperbarui otomatis di sel B4 hingga H9. Tanggal dengan tenggat akan disorot dengan warna RGB R=222 G=56 B=0" sqref="B4" xr:uid="{00000000-0002-0000-0300-000009000000}"/>
    <dataValidation allowBlank="1" showInputMessage="1" showErrorMessage="1" prompt="Kalender untuk bulan ini ada di sel di bawah. Sel J3 hingga P3 berisi nama-nama hari untuk kalender ini" sqref="J2:K2" xr:uid="{00000000-0002-0000-0300-00000A000000}"/>
    <dataValidation allowBlank="1" showInputMessage="1" showErrorMessage="1" prompt="Hari kalender untuk bulan bersangkutan diperbarui otomatis di sel J4 hingga P9. Tanggal dengan tenggat akan disorot dengan warna RGB R=222 G=56 B=0" sqref="J4" xr:uid="{00000000-0002-0000-0300-00000C000000}"/>
    <dataValidation allowBlank="1" showInputMessage="1" showErrorMessage="1" prompt="Kalender untuk bulan ini ada di sel di bawah. Sel B11 hingga H11 berisi nama-nama hari kerja untuk kalender ini" sqref="B10:C10" xr:uid="{00000000-0002-0000-0300-00000D000000}"/>
    <dataValidation allowBlank="1" showInputMessage="1" showErrorMessage="1" prompt="Hari kalender untuk bulan bersangkutan diperbarui otomatis di sel B12 hingga H17. Tanggal dengan tenggat akan disorot dengan warna RGB R=222 G=56 B=0" sqref="B12" xr:uid="{00000000-0002-0000-0300-00000E000000}"/>
    <dataValidation allowBlank="1" showInputMessage="1" showErrorMessage="1" prompt="Kalender untuk bulan ini ada di sel di bawah. Sel J11 hingga P11 berisi nama-nama hari kerja untuk kalender ini_x000a_" sqref="J10:K10" xr:uid="{00000000-0002-0000-0300-00000F000000}"/>
    <dataValidation allowBlank="1" showInputMessage="1" showErrorMessage="1" prompt="Hari kalender untuk bulan bersangkutan diperbarui otomatis di sel J12 hingga P17. Tanggal dengan tenggat akan disorot dengan warna RGB R=222 G=56 B=0" sqref="J12" xr:uid="{00000000-0002-0000-0300-000010000000}"/>
    <dataValidation allowBlank="1" showInputMessage="1" showErrorMessage="1" prompt="TIPS KALENDER SEMESTER:_x000a__x000a_Masukkan Tahun, Tanggal Mulai, dan Tanggal Selesai untuk menampilkan jadwal empat bulan._x000a__x000a_Hari-hari yang memiliki tenggat ditampilkan dalam R=222, G=56, B=0" sqref="S4:S9" xr:uid="{00000000-0002-0000-0300-000011000000}"/>
    <dataValidation allowBlank="1" showInputMessage="1" showErrorMessage="1" prompt="Rumus untuk membuat hari-hari tertentu dalam sebulan ada dalam sel ini. Jangan Hapus konten ini" sqref="D2 L2 D10 L10" xr:uid="{00000000-0002-0000-0300-000012000000}"/>
    <dataValidation allowBlank="1" showInputMessage="1" showErrorMessage="1" prompt="Rumus untuk membuat minggu dalam sebulan ada dalam sel ini. Jangan Hapus konten ini" sqref="E2 M2 E10 M10" xr:uid="{00000000-0002-0000-0300-000013000000}"/>
    <dataValidation allowBlank="1" showInputMessage="1" showErrorMessage="1" prompt="Judul lembar kerja ada dalam sel ini. Kalender empat bulan ada dalam sel-sel di bawah. Tips ada dalam sel S4" sqref="B1:P1" xr:uid="{00000000-0002-0000-0300-000014000000}"/>
  </dataValidations>
  <printOptions horizontalCentered="1"/>
  <pageMargins left="0.25" right="0.25" top="0.75" bottom="0.75" header="0.3" footer="0.3"/>
  <pageSetup paperSize="9" fitToHeight="0" orientation="landscape" r:id="rId1"/>
  <headerFooter differentFirst="1">
    <oddFooter>Page &amp;P of &amp;N</oddFooter>
  </headerFooter>
  <ignoredErrors>
    <ignoredError sqref="I4:J4 B4:H4 K4:P4 B12:H12 J12:P12" emptyCellReference="1"/>
  </ignoredErrors>
  <drawing r:id="rId2"/>
  <extLst>
    <ext xmlns:x14="http://schemas.microsoft.com/office/spreadsheetml/2009/9/main" uri="{78C0D931-6437-407d-A8EE-F0AAD7539E65}">
      <x14:conditionalFormattings>
        <x14:conditionalFormatting xmlns:xm="http://schemas.microsoft.com/office/excel/2006/main">
          <x14:cfRule type="expression" priority="106" id="{AF716392-6C16-49A1-B40C-1257678D6450}">
            <xm:f>(B12&lt;&gt;"")*(DATEVALUE(B12&amp;"-"&amp;$B$10 &amp;"-"&amp;$R$4)&gt;=$R$6)*(DATEVALUE(B12&amp;"-"&amp;$B$10 &amp;"-"&amp;$R$4)&lt;=$R$8)*(MATCH(DATEVALUE(B12&amp;"-"&amp;$B$10 &amp;"-"&amp;$R$4),'Tenggat waktu'!$G:$G,0)&gt;0)</xm:f>
            <x14:dxf>
              <font>
                <b/>
                <i/>
                <color theme="4"/>
              </font>
            </x14:dxf>
          </x14:cfRule>
          <xm:sqref>B12:H17</xm:sqref>
        </x14:conditionalFormatting>
        <x14:conditionalFormatting xmlns:xm="http://schemas.microsoft.com/office/excel/2006/main">
          <x14:cfRule type="expression" priority="108" id="{83BB8D5E-7B5C-4566-A802-24F8F2D1A463}">
            <xm:f>(J12&lt;&gt;"")*(DATEVALUE(J12&amp;"-"&amp;$J$10&amp;"-"&amp;$R$4)&gt;=$R$6)*(DATEVALUE(J12&amp;"-"&amp;$J$10&amp;"-"&amp;$R$4)&lt;=$R$8)*(MATCH(DATEVALUE(J12&amp;"-"&amp;$J$10&amp;"-"&amp;$R$4),'Tenggat waktu'!$G:$G,0)&gt;0)</xm:f>
            <x14:dxf>
              <font>
                <b/>
                <i/>
                <color theme="4"/>
              </font>
            </x14:dxf>
          </x14:cfRule>
          <xm:sqref>J12:P17</xm:sqref>
        </x14:conditionalFormatting>
        <x14:conditionalFormatting xmlns:xm="http://schemas.microsoft.com/office/excel/2006/main">
          <x14:cfRule type="expression" priority="110" id="{6A42FF6F-2BB9-43AE-A8E1-70BD9879AB95}">
            <xm:f>(B4&lt;&gt;"")*(DATEVALUE(B4&amp;"-"&amp;$B$2&amp;"-"&amp;$R$4)&gt;=$R$6)*(DATEVALUE(B4&amp;"-"&amp;$B$2&amp;"-"&amp;$R$4) &lt;=$R$8)*(MATCH(DATEVALUE(B4&amp;"-"&amp;$B$2&amp;"-"&amp;$R$4),'Tenggat waktu'!$G:$G,0))</xm:f>
            <x14:dxf>
              <font>
                <b/>
                <i/>
                <color theme="4"/>
              </font>
            </x14:dxf>
          </x14:cfRule>
          <xm:sqref>B4:H9</xm:sqref>
        </x14:conditionalFormatting>
        <x14:conditionalFormatting xmlns:xm="http://schemas.microsoft.com/office/excel/2006/main">
          <x14:cfRule type="expression" priority="112" id="{25F2C936-614F-4406-9635-03B2F39A7B7A}">
            <xm:f>(J4&lt;&gt;"")*(DATEVALUE(J4&amp;"-"&amp;$J$2&amp;"-"&amp;$R$4)&gt;=$R$6)*( DATEVALUE(J4&amp;"-"&amp;$J$2&amp;"-"&amp;$R$4)&lt;=$R$8)*(MATCH(DATEVALUE(J4&amp;"-"&amp;$J$2&amp;"-"&amp;$R$4),'Tenggat waktu'!$G:$G,0)&gt;0)</xm:f>
            <x14:dxf>
              <font>
                <b/>
                <i/>
                <color theme="4"/>
              </font>
            </x14:dxf>
          </x14:cfRule>
          <xm:sqref>J4:P9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Lembar kerja</vt:lpstr>
      </vt:variant>
      <vt:variant>
        <vt:i4>4</vt:i4>
      </vt:variant>
      <vt:variant>
        <vt:lpstr>Rentang Bernama</vt:lpstr>
      </vt:variant>
      <vt:variant>
        <vt:i4>13</vt:i4>
      </vt:variant>
    </vt:vector>
  </HeadingPairs>
  <TitlesOfParts>
    <vt:vector size="17" baseType="lpstr">
      <vt:lpstr>Daftar Kelas</vt:lpstr>
      <vt:lpstr>Tenggat waktu</vt:lpstr>
      <vt:lpstr>Jadwal Mingguan</vt:lpstr>
      <vt:lpstr>Kalender Semester</vt:lpstr>
      <vt:lpstr>AkhirJadwal</vt:lpstr>
      <vt:lpstr>DaftarKelas</vt:lpstr>
      <vt:lpstr>HariDalamSeminggu</vt:lpstr>
      <vt:lpstr>MulaiJadwal</vt:lpstr>
      <vt:lpstr>'Daftar Kelas'!Print_Area</vt:lpstr>
      <vt:lpstr>'Jadwal Mingguan'!Print_Area</vt:lpstr>
      <vt:lpstr>'Kalender Semester'!Print_Area</vt:lpstr>
      <vt:lpstr>'Tenggat waktu'!Print_Area</vt:lpstr>
      <vt:lpstr>'Daftar Kelas'!Print_Titles</vt:lpstr>
      <vt:lpstr>'Jadwal Mingguan'!Print_Titles</vt:lpstr>
      <vt:lpstr>'Tenggat waktu'!Print_Titles</vt:lpstr>
      <vt:lpstr>SemesterJadwal</vt:lpstr>
      <vt:lpstr>TahunJadwal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cp:lastModifiedBy>admin</cp:lastModifiedBy>
  <dcterms:created xsi:type="dcterms:W3CDTF">2018-02-18T21:40:39Z</dcterms:created>
  <dcterms:modified xsi:type="dcterms:W3CDTF">2019-07-19T05:59:27Z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v-audrs@microsoft.com</vt:lpwstr>
  </property>
  <property fmtid="{D5CDD505-2E9C-101B-9397-08002B2CF9AE}" pid="5" name="MSIP_Label_f42aa342-8706-4288-bd11-ebb85995028c_SetDate">
    <vt:lpwstr>2018-02-18T21:40:45.6617866Z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