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/>
  <bookViews>
    <workbookView xWindow="480" yWindow="-75" windowWidth="10395" windowHeight="7935"/>
  </bookViews>
  <sheets>
    <sheet name="Havi családi költségvetés" sheetId="1" r:id="rId1"/>
  </sheets>
  <definedNames>
    <definedName name="_xlnm.Print_Area" localSheetId="0">'Havi családi költségvetés'!$A$1:$H$63</definedName>
  </definedNames>
  <calcPr calcId="145621"/>
  <webPublishing codePage="1252"/>
</workbook>
</file>

<file path=xl/calcChain.xml><?xml version="1.0" encoding="utf-8"?>
<calcChain xmlns="http://schemas.openxmlformats.org/spreadsheetml/2006/main">
  <c r="I65" i="1" l="1"/>
  <c r="I66" i="1"/>
  <c r="I67" i="1"/>
  <c r="I57" i="1"/>
  <c r="I58" i="1"/>
  <c r="I59" i="1"/>
  <c r="I60" i="1"/>
  <c r="I61" i="1"/>
  <c r="I47" i="1"/>
  <c r="I48" i="1"/>
  <c r="I49" i="1"/>
  <c r="I50" i="1"/>
  <c r="I51" i="1"/>
  <c r="I52" i="1"/>
  <c r="I53" i="1"/>
  <c r="I40" i="1"/>
  <c r="I41" i="1"/>
  <c r="I42" i="1"/>
  <c r="I43" i="1"/>
  <c r="I30" i="1"/>
  <c r="I31" i="1"/>
  <c r="I32" i="1"/>
  <c r="I33" i="1"/>
  <c r="I34" i="1"/>
  <c r="I35" i="1"/>
  <c r="I36" i="1"/>
  <c r="I21" i="1"/>
  <c r="I22" i="1"/>
  <c r="I23" i="1"/>
  <c r="I24" i="1"/>
  <c r="I25" i="1"/>
  <c r="I26" i="1"/>
  <c r="D64" i="1"/>
  <c r="D65" i="1"/>
  <c r="D66" i="1"/>
  <c r="D67" i="1"/>
  <c r="D57" i="1"/>
  <c r="D58" i="1"/>
  <c r="D59" i="1"/>
  <c r="D60" i="1"/>
  <c r="D46" i="1"/>
  <c r="D45" i="1"/>
  <c r="D47" i="1"/>
  <c r="D48" i="1"/>
  <c r="D49" i="1"/>
  <c r="D50" i="1"/>
  <c r="D51" i="1"/>
  <c r="D52" i="1"/>
  <c r="D53" i="1"/>
  <c r="D39" i="1"/>
  <c r="D40" i="1"/>
  <c r="D41" i="1"/>
  <c r="D32" i="1"/>
  <c r="D33" i="1"/>
  <c r="D34" i="1"/>
  <c r="D35" i="1"/>
  <c r="D21" i="1"/>
  <c r="D22" i="1"/>
  <c r="D23" i="1"/>
  <c r="D24" i="1"/>
  <c r="D25" i="1"/>
  <c r="D26" i="1"/>
  <c r="D27" i="1"/>
  <c r="D28" i="1"/>
  <c r="D7" i="1"/>
  <c r="D8" i="1"/>
  <c r="D9" i="1"/>
  <c r="D10" i="1"/>
  <c r="D11" i="1"/>
  <c r="D12" i="1"/>
  <c r="D13" i="1"/>
  <c r="D14" i="1"/>
  <c r="D15" i="1"/>
  <c r="D16" i="1"/>
  <c r="D17" i="1"/>
  <c r="H54" i="1"/>
  <c r="G54" i="1"/>
  <c r="C61" i="1"/>
  <c r="B61" i="1"/>
  <c r="H68" i="1"/>
  <c r="G68" i="1"/>
  <c r="C68" i="1"/>
  <c r="B68" i="1"/>
  <c r="H44" i="1"/>
  <c r="G44" i="1"/>
  <c r="H27" i="1"/>
  <c r="G27" i="1"/>
  <c r="H37" i="1"/>
  <c r="G37" i="1"/>
  <c r="H62" i="1"/>
  <c r="G62" i="1"/>
  <c r="C54" i="1"/>
  <c r="B54" i="1"/>
  <c r="C42" i="1"/>
  <c r="B42" i="1"/>
  <c r="C36" i="1"/>
  <c r="B36" i="1"/>
  <c r="C29" i="1"/>
  <c r="B29" i="1"/>
  <c r="B18" i="1"/>
  <c r="C18" i="1"/>
  <c r="G13" i="1"/>
  <c r="G7" i="1"/>
  <c r="B4" i="1" l="1"/>
  <c r="C4" i="1"/>
  <c r="G16" i="1" s="1"/>
  <c r="D68" i="1"/>
  <c r="I44" i="1"/>
  <c r="I62" i="1"/>
  <c r="D42" i="1"/>
  <c r="I68" i="1"/>
  <c r="D61" i="1"/>
  <c r="I54" i="1"/>
  <c r="G15" i="1"/>
  <c r="I27" i="1"/>
  <c r="I37" i="1"/>
  <c r="D54" i="1"/>
  <c r="D36" i="1"/>
  <c r="D29" i="1"/>
  <c r="D18" i="1"/>
  <c r="D4" i="1" l="1"/>
  <c r="G17" i="1"/>
</calcChain>
</file>

<file path=xl/sharedStrings.xml><?xml version="1.0" encoding="utf-8"?>
<sst xmlns="http://schemas.openxmlformats.org/spreadsheetml/2006/main" count="157" uniqueCount="84">
  <si>
    <t>Havi családi költségvetés</t>
  </si>
  <si>
    <t>Teljes tervezett költség</t>
  </si>
  <si>
    <t>Teljes tényleges költség</t>
  </si>
  <si>
    <t>Különbség összesen</t>
  </si>
  <si>
    <t>Ház/lakás</t>
  </si>
  <si>
    <t>Tervezett költség</t>
  </si>
  <si>
    <t>Tényleges költség</t>
  </si>
  <si>
    <t>Különbség</t>
  </si>
  <si>
    <t>Részlet vagy lakbér</t>
  </si>
  <si>
    <t>Részlet vagy lakbér (2)</t>
  </si>
  <si>
    <t>Telefon</t>
  </si>
  <si>
    <t>Áram</t>
  </si>
  <si>
    <t>Üzemanyag</t>
  </si>
  <si>
    <t>Víz- és csatornadíj</t>
  </si>
  <si>
    <t>Televízió</t>
  </si>
  <si>
    <t>Szemétszállítás</t>
  </si>
  <si>
    <t>Karbantartás/javítás</t>
  </si>
  <si>
    <t>Kellékek</t>
  </si>
  <si>
    <t>Egyéb</t>
  </si>
  <si>
    <t>Végösszeg</t>
  </si>
  <si>
    <t>Közlekedés</t>
  </si>
  <si>
    <t>Járműköltségek 1</t>
  </si>
  <si>
    <t>Járműköltségek 2</t>
  </si>
  <si>
    <t>Busz/taxi</t>
  </si>
  <si>
    <t>Biztosítás</t>
  </si>
  <si>
    <t>Engedély</t>
  </si>
  <si>
    <t>Karbantartás</t>
  </si>
  <si>
    <t>Egészség</t>
  </si>
  <si>
    <t>Étel</t>
  </si>
  <si>
    <t>Étterem</t>
  </si>
  <si>
    <t>Gyermekek</t>
  </si>
  <si>
    <t>Ruházkodás</t>
  </si>
  <si>
    <t>Tandíj</t>
  </si>
  <si>
    <t>Tanszerek</t>
  </si>
  <si>
    <t>Szervezeti/egyesületi díjak</t>
  </si>
  <si>
    <t>Ebédpénz</t>
  </si>
  <si>
    <t>Gyereknevelés</t>
  </si>
  <si>
    <t>Játékok</t>
  </si>
  <si>
    <t>Jogi</t>
  </si>
  <si>
    <t>Ügyvéd</t>
  </si>
  <si>
    <t>Tartásdíj</t>
  </si>
  <si>
    <t>Kifizetések</t>
  </si>
  <si>
    <t>Megtakarítások/befektetések</t>
  </si>
  <si>
    <t>Befektetési számla</t>
  </si>
  <si>
    <t>Főiskola/egyetem</t>
  </si>
  <si>
    <t>Tervezett havi bevétel</t>
  </si>
  <si>
    <t>Bevétel 1</t>
  </si>
  <si>
    <t>Bevétel 2</t>
  </si>
  <si>
    <t>Pluszbevétel</t>
  </si>
  <si>
    <t>Összes havi bevétel</t>
  </si>
  <si>
    <t>Tényleges havi bevétel</t>
  </si>
  <si>
    <t xml:space="preserve">Tervezett egyenleg
</t>
  </si>
  <si>
    <t>Tényleges egyenleg</t>
  </si>
  <si>
    <t>Hitelügyintézés</t>
  </si>
  <si>
    <t>Személyes kiadások</t>
  </si>
  <si>
    <t>Diák</t>
  </si>
  <si>
    <t>Hitelkártya</t>
  </si>
  <si>
    <t>Szórakozás</t>
  </si>
  <si>
    <t>Videó/DVD</t>
  </si>
  <si>
    <t>Mozijegy</t>
  </si>
  <si>
    <t>Koncert</t>
  </si>
  <si>
    <t>Sportesemények</t>
  </si>
  <si>
    <t>Színház</t>
  </si>
  <si>
    <t>Adó</t>
  </si>
  <si>
    <t>Állami</t>
  </si>
  <si>
    <t>Helyi</t>
  </si>
  <si>
    <t>Személyes</t>
  </si>
  <si>
    <t>Haj- és körömápolás</t>
  </si>
  <si>
    <t>Fitneszklub</t>
  </si>
  <si>
    <t>Szervezetekkel kapcsolatos költségek/díjak</t>
  </si>
  <si>
    <t>Háziállatok</t>
  </si>
  <si>
    <t>Ápolás</t>
  </si>
  <si>
    <t>Ajándékok és adományok</t>
  </si>
  <si>
    <t>Lakás</t>
  </si>
  <si>
    <t>Élet</t>
  </si>
  <si>
    <t>Zöldség-gyümölcs</t>
  </si>
  <si>
    <t>Nyugdíjbiztosítás</t>
  </si>
  <si>
    <t>Jótékonyság 1</t>
  </si>
  <si>
    <t>Jótékonyság 2</t>
  </si>
  <si>
    <t>Jótékonyság 3</t>
  </si>
  <si>
    <t>Gyógykezelés</t>
  </si>
  <si>
    <t>Tisztító</t>
  </si>
  <si>
    <t>CD</t>
  </si>
  <si>
    <t>Területi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</si>
</sst>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[$Ft-40E];[Red]#,##0\ [$Ft-40E]"/>
  </numFmts>
  <fonts count="15" x14ac:knownFonts="1">
    <font>
      <sz val="10"/>
      <name val="Trebuchet MS"/>
      <family val="2"/>
      <scheme val="minor"/>
    </font>
    <font>
      <sz val="8"/>
      <name val="Arial"/>
      <family val="2"/>
    </font>
    <font>
      <b/>
      <sz val="18"/>
      <color theme="3"/>
      <name val="Trebuchet MS"/>
      <family val="2"/>
      <scheme val="major"/>
    </font>
    <font>
      <sz val="10"/>
      <name val="Trebuchet MS"/>
      <family val="1"/>
      <scheme val="minor"/>
    </font>
    <font>
      <b/>
      <sz val="10"/>
      <name val="Trebuchet MS"/>
      <family val="1"/>
      <scheme val="minor"/>
    </font>
    <font>
      <b/>
      <i/>
      <sz val="10"/>
      <name val="Trebuchet MS"/>
      <family val="1"/>
      <scheme val="minor"/>
    </font>
    <font>
      <sz val="10"/>
      <color theme="1"/>
      <name val="Trebuchet MS"/>
      <family val="1"/>
      <scheme val="minor"/>
    </font>
    <font>
      <sz val="10"/>
      <name val="Trebuchet MS"/>
      <family val="2"/>
      <scheme val="minor"/>
    </font>
    <font>
      <sz val="8"/>
      <name val="Trebuchet MS"/>
      <family val="1"/>
      <scheme val="minor"/>
    </font>
    <font>
      <b/>
      <sz val="8"/>
      <name val="Trebuchet MS"/>
      <family val="2"/>
      <scheme val="minor"/>
    </font>
    <font>
      <sz val="8"/>
      <name val="Trebuchet MS"/>
      <family val="2"/>
      <scheme val="minor"/>
    </font>
    <font>
      <b/>
      <sz val="12"/>
      <name val="Trebuchet MS"/>
      <family val="2"/>
      <scheme val="major"/>
    </font>
    <font>
      <sz val="16"/>
      <name val="Trebuchet MS"/>
      <family val="2"/>
      <scheme val="major"/>
    </font>
    <font>
      <b/>
      <sz val="9"/>
      <color theme="0"/>
      <name val="Trebuchet MS"/>
      <family val="2"/>
      <scheme val="minor"/>
    </font>
    <font>
      <sz val="10"/>
      <name val="Trebuchet MS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theme="4"/>
        <bgColor theme="5"/>
      </patternFill>
    </fill>
    <fill>
      <patternFill patternType="solid">
        <fgColor theme="9" tint="0.79998168889431442"/>
        <bgColor indexed="65"/>
      </patternFill>
    </fill>
  </fills>
  <borders count="9">
    <border>
      <left/>
      <right/>
      <top/>
      <bottom/>
      <diagonal/>
    </border>
    <border>
      <left style="thin">
        <color theme="4"/>
      </left>
      <right/>
      <top style="thin">
        <color theme="4"/>
      </top>
      <bottom style="thin">
        <color theme="0"/>
      </bottom>
      <diagonal/>
    </border>
    <border>
      <left/>
      <right style="thin">
        <color theme="4"/>
      </right>
      <top style="thin">
        <color theme="4"/>
      </top>
      <bottom style="thin">
        <color theme="0"/>
      </bottom>
      <diagonal/>
    </border>
    <border>
      <left style="thin">
        <color theme="4"/>
      </left>
      <right/>
      <top style="thin">
        <color theme="0"/>
      </top>
      <bottom style="thin">
        <color theme="0"/>
      </bottom>
      <diagonal/>
    </border>
    <border>
      <left/>
      <right style="thin">
        <color theme="4"/>
      </right>
      <top style="thin">
        <color theme="0"/>
      </top>
      <bottom style="thin">
        <color theme="0"/>
      </bottom>
      <diagonal/>
    </border>
    <border>
      <left style="thin">
        <color theme="4"/>
      </left>
      <right/>
      <top style="thin">
        <color theme="0"/>
      </top>
      <bottom style="thin">
        <color theme="4"/>
      </bottom>
      <diagonal/>
    </border>
    <border>
      <left/>
      <right style="thin">
        <color theme="4"/>
      </right>
      <top style="thin">
        <color theme="0"/>
      </top>
      <bottom style="thin">
        <color theme="4"/>
      </bottom>
      <diagonal/>
    </border>
    <border>
      <left/>
      <right/>
      <top style="thin">
        <color theme="4"/>
      </top>
      <bottom style="thin">
        <color theme="0"/>
      </bottom>
      <diagonal/>
    </border>
    <border>
      <left/>
      <right/>
      <top style="thin">
        <color theme="0"/>
      </top>
      <bottom style="thin">
        <color theme="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0">
    <xf numFmtId="0" fontId="0" fillId="0" borderId="0" xfId="0"/>
    <xf numFmtId="0" fontId="3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11" fillId="2" borderId="0" xfId="1" applyFont="1" applyFill="1" applyBorder="1" applyAlignment="1">
      <alignment horizontal="left" wrapText="1"/>
    </xf>
    <xf numFmtId="0" fontId="0" fillId="0" borderId="0" xfId="0" applyNumberFormat="1" applyAlignment="1">
      <alignment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vertical="center" wrapText="1"/>
    </xf>
    <xf numFmtId="0" fontId="4" fillId="0" borderId="0" xfId="0" applyNumberFormat="1" applyFont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vertical="center" wrapText="1"/>
    </xf>
    <xf numFmtId="0" fontId="4" fillId="0" borderId="0" xfId="0" applyNumberFormat="1" applyFont="1" applyFill="1" applyBorder="1" applyAlignment="1">
      <alignment vertical="center" wrapText="1"/>
    </xf>
    <xf numFmtId="0" fontId="4" fillId="0" borderId="0" xfId="0" applyNumberFormat="1" applyFont="1" applyAlignment="1">
      <alignment horizontal="left" vertical="center" wrapText="1"/>
    </xf>
    <xf numFmtId="0" fontId="0" fillId="0" borderId="0" xfId="0" applyNumberFormat="1" applyAlignment="1">
      <alignment vertical="center" wrapText="1"/>
    </xf>
    <xf numFmtId="0" fontId="9" fillId="4" borderId="5" xfId="0" applyFont="1" applyFill="1" applyBorder="1" applyAlignment="1">
      <alignment vertical="center" wrapText="1"/>
    </xf>
    <xf numFmtId="0" fontId="9" fillId="4" borderId="3" xfId="0" applyFont="1" applyFill="1" applyBorder="1" applyAlignment="1">
      <alignment horizontal="left" vertical="center" wrapText="1"/>
    </xf>
    <xf numFmtId="0" fontId="9" fillId="4" borderId="5" xfId="0" applyFont="1" applyFill="1" applyBorder="1" applyAlignment="1">
      <alignment horizontal="left" vertical="center" wrapText="1"/>
    </xf>
    <xf numFmtId="0" fontId="13" fillId="3" borderId="2" xfId="0" applyFont="1" applyFill="1" applyBorder="1" applyAlignment="1">
      <alignment horizontal="right" vertical="center" wrapText="1"/>
    </xf>
    <xf numFmtId="0" fontId="13" fillId="3" borderId="3" xfId="0" applyFont="1" applyFill="1" applyBorder="1" applyAlignment="1">
      <alignment horizontal="left" vertical="center" wrapText="1"/>
    </xf>
    <xf numFmtId="0" fontId="13" fillId="3" borderId="5" xfId="0" applyFont="1" applyFill="1" applyBorder="1" applyAlignment="1">
      <alignment horizontal="left" vertical="center" wrapText="1"/>
    </xf>
    <xf numFmtId="0" fontId="13" fillId="3" borderId="7" xfId="0" applyFont="1" applyFill="1" applyBorder="1" applyAlignment="1">
      <alignment horizontal="right" vertical="center" wrapText="1"/>
    </xf>
    <xf numFmtId="0" fontId="13" fillId="3" borderId="1" xfId="0" applyFont="1" applyFill="1" applyBorder="1" applyAlignment="1">
      <alignment horizontal="left" vertical="center" wrapText="1"/>
    </xf>
    <xf numFmtId="0" fontId="14" fillId="0" borderId="0" xfId="0" applyNumberFormat="1" applyFont="1" applyFill="1" applyAlignment="1">
      <alignment vertical="center" wrapText="1"/>
    </xf>
    <xf numFmtId="0" fontId="14" fillId="0" borderId="0" xfId="0" applyNumberFormat="1" applyFont="1" applyAlignment="1">
      <alignment vertical="center" wrapText="1"/>
    </xf>
    <xf numFmtId="164" fontId="9" fillId="4" borderId="8" xfId="0" applyNumberFormat="1" applyFont="1" applyFill="1" applyBorder="1" applyAlignment="1">
      <alignment vertical="center" wrapText="1"/>
    </xf>
    <xf numFmtId="164" fontId="3" fillId="0" borderId="0" xfId="0" applyNumberFormat="1" applyFont="1" applyFill="1" applyBorder="1" applyAlignment="1">
      <alignment vertical="center" wrapText="1"/>
    </xf>
    <xf numFmtId="164" fontId="8" fillId="0" borderId="0" xfId="0" applyNumberFormat="1" applyFont="1" applyFill="1" applyBorder="1" applyAlignment="1">
      <alignment vertical="center" wrapText="1"/>
    </xf>
    <xf numFmtId="164" fontId="14" fillId="0" borderId="0" xfId="0" applyNumberFormat="1" applyFont="1" applyFill="1" applyAlignment="1">
      <alignment vertical="center" wrapText="1"/>
    </xf>
    <xf numFmtId="164" fontId="3" fillId="0" borderId="0" xfId="0" applyNumberFormat="1" applyFont="1" applyAlignment="1">
      <alignment vertical="center" wrapText="1"/>
    </xf>
    <xf numFmtId="164" fontId="14" fillId="0" borderId="0" xfId="0" applyNumberFormat="1" applyFont="1" applyAlignment="1">
      <alignment vertical="center" wrapText="1"/>
    </xf>
    <xf numFmtId="164" fontId="10" fillId="4" borderId="4" xfId="0" applyNumberFormat="1" applyFont="1" applyFill="1" applyBorder="1" applyAlignment="1">
      <alignment vertical="center" wrapText="1"/>
    </xf>
    <xf numFmtId="164" fontId="10" fillId="4" borderId="6" xfId="0" applyNumberFormat="1" applyFont="1" applyFill="1" applyBorder="1" applyAlignment="1">
      <alignment vertical="center" wrapText="1"/>
    </xf>
    <xf numFmtId="164" fontId="9" fillId="4" borderId="2" xfId="0" applyNumberFormat="1" applyFont="1" applyFill="1" applyBorder="1" applyAlignment="1">
      <alignment vertical="center" wrapText="1"/>
    </xf>
    <xf numFmtId="164" fontId="9" fillId="4" borderId="4" xfId="0" applyNumberFormat="1" applyFont="1" applyFill="1" applyBorder="1" applyAlignment="1">
      <alignment vertical="center" wrapText="1"/>
    </xf>
    <xf numFmtId="164" fontId="9" fillId="4" borderId="6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13" fillId="3" borderId="1" xfId="0" applyFont="1" applyFill="1" applyBorder="1" applyAlignment="1">
      <alignment horizontal="right" vertical="center" wrapText="1"/>
    </xf>
    <xf numFmtId="0" fontId="13" fillId="3" borderId="7" xfId="0" applyFont="1" applyFill="1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12" fillId="2" borderId="0" xfId="1" applyFont="1" applyFill="1" applyBorder="1" applyAlignment="1">
      <alignment horizontal="left"/>
    </xf>
    <xf numFmtId="0" fontId="13" fillId="3" borderId="1" xfId="0" applyFont="1" applyFill="1" applyBorder="1" applyAlignment="1">
      <alignment horizontal="left" vertical="center" wrapText="1"/>
    </xf>
    <xf numFmtId="0" fontId="13" fillId="3" borderId="2" xfId="0" applyFont="1" applyFill="1" applyBorder="1" applyAlignment="1">
      <alignment horizontal="left" vertical="center" wrapText="1"/>
    </xf>
  </cellXfs>
  <cellStyles count="2">
    <cellStyle name="Normal" xfId="0" builtinId="0" customBuiltin="1"/>
    <cellStyle name="Title" xfId="1" builtinId="15" customBuiltin="1"/>
  </cellStyles>
  <dxfs count="14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alignment horizontal="general" vertical="center" textRotation="0" wrapText="1" relativeIndent="0" justifyLastLine="0" shrinkToFit="0" readingOrder="0"/>
    </dxf>
    <dxf>
      <numFmt numFmtId="164" formatCode="#,##0\ [$Ft-40E];[Red]#,##0\ [$Ft-40E]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alignment horizontal="general" vertical="center" textRotation="0" wrapText="1" relativeIndent="0" justifyLastLine="0" shrinkToFit="0" readingOrder="0"/>
    </dxf>
    <dxf>
      <numFmt numFmtId="164" formatCode="#,##0\ [$Ft-40E];[Red]#,##0\ [$Ft-40E]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alignment horizontal="general" vertical="center" textRotation="0" wrapText="1" relativeIndent="0" justifyLastLine="0" shrinkToFit="0" readingOrder="0"/>
    </dxf>
    <dxf>
      <numFmt numFmtId="164" formatCode="#,##0\ [$Ft-40E];[Red]#,##0\ [$Ft-40E]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0" formatCode="General"/>
      <alignment horizontal="general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alignment horizontal="general" vertical="center" textRotation="0" wrapText="1" relativeIndent="0" justifyLastLine="0" shrinkToFit="0" readingOrder="0"/>
    </dxf>
    <dxf>
      <numFmt numFmtId="165" formatCode="\$#,##0_);[Red]\(\$#,##0\)"/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numFmt numFmtId="165" formatCode="\$#,##0_);[Red]\(\$#,##0\)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0" formatCode="General"/>
      <alignment horizontal="center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64" formatCode="#,##0\ [$Ft-40E];[Red]#,##0\ [$Ft-40E]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numFmt numFmtId="164" formatCode="#,##0\ [$Ft-40E];[Red]#,##0\ [$Ft-40E]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64" formatCode="#,##0\ [$Ft-40E];[Red]#,##0\ [$Ft-40E]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numFmt numFmtId="164" formatCode="#,##0\ [$Ft-40E];[Red]#,##0\ [$Ft-40E]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64" formatCode="#,##0\ [$Ft-40E];[Red]#,##0\ [$Ft-40E]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numFmt numFmtId="164" formatCode="#,##0\ [$Ft-40E];[Red]#,##0\ [$Ft-40E]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numFmt numFmtId="165" formatCode="\$#,##0_);[Red]\(\$#,##0\)"/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numFmt numFmtId="165" formatCode="\$#,##0_);[Red]\(\$#,##0\)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64" formatCode="#,##0\ [$Ft-40E];[Red]#,##0\ [$Ft-40E]"/>
      <alignment horizontal="general" vertical="center" textRotation="0" wrapText="1" relativeIndent="0" justifyLastLine="0" shrinkToFit="0" readingOrder="0"/>
    </dxf>
    <dxf>
      <numFmt numFmtId="164" formatCode="#,##0\ [$Ft-40E];[Red]#,##0\ [$Ft-40E]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64" formatCode="#,##0\ [$Ft-40E];[Red]#,##0\ [$Ft-40E]"/>
      <alignment horizontal="general" vertical="center" textRotation="0" wrapText="1" relativeIndent="0" justifyLastLine="0" shrinkToFit="0" readingOrder="0"/>
    </dxf>
    <dxf>
      <numFmt numFmtId="164" formatCode="#,##0\ [$Ft-40E];[Red]#,##0\ [$Ft-40E]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64" formatCode="#,##0\ [$Ft-40E];[Red]#,##0\ [$Ft-40E]"/>
      <alignment horizontal="general" vertical="center" textRotation="0" wrapText="1" relativeIndent="0" justifyLastLine="0" shrinkToFit="0" readingOrder="0"/>
    </dxf>
    <dxf>
      <numFmt numFmtId="164" formatCode="#,##0\ [$Ft-40E];[Red]#,##0\ [$Ft-40E]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0" formatCode="General"/>
      <alignment horizontal="general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alignment horizontal="general" vertical="center" textRotation="0" wrapText="1" relativeIndent="0" justifyLastLine="0" shrinkToFit="0" readingOrder="0"/>
    </dxf>
    <dxf>
      <numFmt numFmtId="165" formatCode="\$#,##0_);[Red]\(\$#,##0\)"/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numFmt numFmtId="166" formatCode="\$#,##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0" formatCode="General"/>
      <alignment horizontal="center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64" formatCode="#,##0\ [$Ft-40E];[Red]#,##0\ [$Ft-40E]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numFmt numFmtId="164" formatCode="#,##0\ [$Ft-40E];[Red]#,##0\ [$Ft-40E]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64" formatCode="#,##0\ [$Ft-40E];[Red]#,##0\ [$Ft-40E]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numFmt numFmtId="164" formatCode="#,##0\ [$Ft-40E];[Red]#,##0\ [$Ft-40E]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64" formatCode="#,##0\ [$Ft-40E];[Red]#,##0\ [$Ft-40E]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numFmt numFmtId="164" formatCode="#,##0\ [$Ft-40E];[Red]#,##0\ [$Ft-40E]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numFmt numFmtId="166" formatCode="\$#,##0"/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numFmt numFmtId="166" formatCode="\$#,##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alignment horizontal="general" vertical="center" textRotation="0" wrapText="1" relativeIndent="0" justifyLastLine="0" shrinkToFit="0" readingOrder="0"/>
    </dxf>
    <dxf>
      <numFmt numFmtId="164" formatCode="#,##0\ [$Ft-40E];[Red]#,##0\ [$Ft-40E]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alignment horizontal="general" vertical="center" textRotation="0" wrapText="1" relativeIndent="0" justifyLastLine="0" shrinkToFit="0" readingOrder="0"/>
    </dxf>
    <dxf>
      <numFmt numFmtId="164" formatCode="#,##0\ [$Ft-40E];[Red]#,##0\ [$Ft-40E]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alignment horizontal="general" vertical="center" textRotation="0" wrapText="1" relativeIndent="0" justifyLastLine="0" shrinkToFit="0" readingOrder="0"/>
    </dxf>
    <dxf>
      <numFmt numFmtId="164" formatCode="#,##0\ [$Ft-40E];[Red]#,##0\ [$Ft-40E]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0" formatCode="General"/>
      <alignment horizontal="general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alignment horizontal="general" vertical="center" textRotation="0" wrapText="1" relativeIndent="0" justifyLastLine="0" shrinkToFit="0" readingOrder="0"/>
    </dxf>
    <dxf>
      <numFmt numFmtId="165" formatCode="\$#,##0_);[Red]\(\$#,##0\)"/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numFmt numFmtId="166" formatCode="\$#,##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0" formatCode="General"/>
      <alignment horizontal="center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64" formatCode="#,##0\ [$Ft-40E];[Red]#,##0\ [$Ft-40E]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numFmt numFmtId="164" formatCode="#,##0\ [$Ft-40E];[Red]#,##0\ [$Ft-40E]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64" formatCode="#,##0\ [$Ft-40E];[Red]#,##0\ [$Ft-40E]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numFmt numFmtId="164" formatCode="#,##0\ [$Ft-40E];[Red]#,##0\ [$Ft-40E]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64" formatCode="#,##0\ [$Ft-40E];[Red]#,##0\ [$Ft-40E]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numFmt numFmtId="164" formatCode="#,##0\ [$Ft-40E];[Red]#,##0\ [$Ft-40E]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numFmt numFmtId="165" formatCode="\$#,##0_);[Red]\(\$#,##0\)"/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numFmt numFmtId="165" formatCode="\$#,##0_);[Red]\(\$#,##0\)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64" formatCode="#,##0\ [$Ft-40E];[Red]#,##0\ [$Ft-40E]"/>
      <alignment horizontal="general" vertical="center" textRotation="0" wrapText="1" relativeIndent="0" justifyLastLine="0" shrinkToFit="0" readingOrder="0"/>
    </dxf>
    <dxf>
      <numFmt numFmtId="164" formatCode="#,##0\ [$Ft-40E];[Red]#,##0\ [$Ft-40E]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64" formatCode="#,##0\ [$Ft-40E];[Red]#,##0\ [$Ft-40E]"/>
      <alignment horizontal="general" vertical="center" textRotation="0" wrapText="1" relativeIndent="0" justifyLastLine="0" shrinkToFit="0" readingOrder="0"/>
    </dxf>
    <dxf>
      <numFmt numFmtId="164" formatCode="#,##0\ [$Ft-40E];[Red]#,##0\ [$Ft-40E]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64" formatCode="#,##0\ [$Ft-40E];[Red]#,##0\ [$Ft-40E]"/>
      <alignment horizontal="general" vertical="center" textRotation="0" wrapText="1" relativeIndent="0" justifyLastLine="0" shrinkToFit="0" readingOrder="0"/>
    </dxf>
    <dxf>
      <numFmt numFmtId="164" formatCode="#,##0\ [$Ft-40E];[Red]#,##0\ [$Ft-40E]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0" formatCode="General"/>
      <alignment horizontal="general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alignment horizontal="general" vertical="center" textRotation="0" wrapText="1" relativeIndent="0" justifyLastLine="0" shrinkToFit="0" readingOrder="0"/>
    </dxf>
    <dxf>
      <numFmt numFmtId="165" formatCode="\$#,##0_);[Red]\(\$#,##0\)"/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numFmt numFmtId="165" formatCode="\$#,##0_);[Red]\(\$#,##0\)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0" formatCode="General"/>
      <alignment horizontal="center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64" formatCode="#,##0\ [$Ft-40E];[Red]#,##0\ [$Ft-40E]"/>
      <alignment horizontal="general" vertical="center" textRotation="0" wrapText="1" relativeIndent="0" justifyLastLine="0" shrinkToFit="0" readingOrder="0"/>
    </dxf>
    <dxf>
      <numFmt numFmtId="164" formatCode="#,##0\ [$Ft-40E];[Red]#,##0\ [$Ft-40E]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64" formatCode="#,##0\ [$Ft-40E];[Red]#,##0\ [$Ft-40E]"/>
      <alignment horizontal="general" vertical="center" textRotation="0" wrapText="1" relativeIndent="0" justifyLastLine="0" shrinkToFit="0" readingOrder="0"/>
    </dxf>
    <dxf>
      <numFmt numFmtId="164" formatCode="#,##0\ [$Ft-40E];[Red]#,##0\ [$Ft-40E]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64" formatCode="#,##0\ [$Ft-40E];[Red]#,##0\ [$Ft-40E]"/>
      <alignment horizontal="general" vertical="center" textRotation="0" wrapText="1" relativeIndent="0" justifyLastLine="0" shrinkToFit="0" readingOrder="0"/>
    </dxf>
    <dxf>
      <numFmt numFmtId="164" formatCode="#,##0\ [$Ft-40E];[Red]#,##0\ [$Ft-40E]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0" formatCode="General"/>
      <alignment horizontal="general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alignment horizontal="general" vertical="center" textRotation="0" wrapText="1" relativeIndent="0" justifyLastLine="0" shrinkToFit="0" readingOrder="0"/>
    </dxf>
    <dxf>
      <numFmt numFmtId="165" formatCode="\$#,##0_);[Red]\(\$#,##0\)"/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numFmt numFmtId="165" formatCode="\$#,##0_);[Red]\(\$#,##0\)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0" formatCode="General"/>
      <alignment horizontal="center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64" formatCode="#,##0\ [$Ft-40E];[Red]#,##0\ [$Ft-40E]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numFmt numFmtId="164" formatCode="#,##0\ [$Ft-40E];[Red]#,##0\ [$Ft-40E]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64" formatCode="#,##0\ [$Ft-40E];[Red]#,##0\ [$Ft-40E]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numFmt numFmtId="164" formatCode="#,##0\ [$Ft-40E];[Red]#,##0\ [$Ft-40E]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64" formatCode="#,##0\ [$Ft-40E];[Red]#,##0\ [$Ft-40E]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numFmt numFmtId="164" formatCode="#,##0\ [$Ft-40E];[Red]#,##0\ [$Ft-40E]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numFmt numFmtId="165" formatCode="\$#,##0_);[Red]\(\$#,##0\)"/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numFmt numFmtId="165" formatCode="\$#,##0_);[Red]\(\$#,##0\)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64" formatCode="#,##0\ [$Ft-40E];[Red]#,##0\ [$Ft-40E]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numFmt numFmtId="164" formatCode="#,##0\ [$Ft-40E];[Red]#,##0\ [$Ft-40E]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64" formatCode="#,##0\ [$Ft-40E];[Red]#,##0\ [$Ft-40E]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numFmt numFmtId="164" formatCode="#,##0\ [$Ft-40E];[Red]#,##0\ [$Ft-40E]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64" formatCode="#,##0\ [$Ft-40E];[Red]#,##0\ [$Ft-40E]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numFmt numFmtId="164" formatCode="#,##0\ [$Ft-40E];[Red]#,##0\ [$Ft-40E]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numFmt numFmtId="165" formatCode="\$#,##0_);[Red]\(\$#,##0\)"/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numFmt numFmtId="165" formatCode="\$#,##0_);[Red]\(\$#,##0\)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64" formatCode="#,##0\ [$Ft-40E];[Red]#,##0\ [$Ft-40E]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numFmt numFmtId="164" formatCode="#,##0\ [$Ft-40E];[Red]#,##0\ [$Ft-40E]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64" formatCode="#,##0\ [$Ft-40E];[Red]#,##0\ [$Ft-40E]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numFmt numFmtId="164" formatCode="#,##0\ [$Ft-40E];[Red]#,##0\ [$Ft-40E]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64" formatCode="#,##0\ [$Ft-40E];[Red]#,##0\ [$Ft-40E]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numFmt numFmtId="164" formatCode="#,##0\ [$Ft-40E];[Red]#,##0\ [$Ft-40E]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numFmt numFmtId="165" formatCode="\$#,##0_);[Red]\(\$#,##0\)"/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numFmt numFmtId="165" formatCode="\$#,##0_);[Red]\(\$#,##0\)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numFmt numFmtId="164" formatCode="#,##0\ [$Ft-40E];[Red]#,##0\ [$Ft-40E]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numFmt numFmtId="164" formatCode="#,##0\ [$Ft-40E];[Red]#,##0\ [$Ft-40E]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numFmt numFmtId="164" formatCode="#,##0\ [$Ft-40E];[Red]#,##0\ [$Ft-40E]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numFmt numFmtId="165" formatCode="\$#,##0_);[Red]\(\$#,##0\)"/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numFmt numFmtId="166" formatCode="\$#,##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numFmt numFmtId="164" formatCode="#,##0\ [$Ft-40E];[Red]#,##0\ [$Ft-40E]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numFmt numFmtId="164" formatCode="#,##0\ [$Ft-40E];[Red]#,##0\ [$Ft-40E]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numFmt numFmtId="164" formatCode="#,##0\ [$Ft-40E];[Red]#,##0\ [$Ft-40E]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numFmt numFmtId="165" formatCode="\$#,##0_);[Red]\(\$#,##0\)"/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numFmt numFmtId="165" formatCode="\$#,##0_);[Red]\(\$#,##0\)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ill>
        <patternFill>
          <bgColor theme="4" tint="0.79998168889431442"/>
        </patternFill>
      </fill>
    </dxf>
    <dxf>
      <font>
        <sz val="9"/>
        <color theme="0"/>
      </font>
      <fill>
        <patternFill>
          <bgColor theme="4"/>
        </patternFill>
      </fill>
      <border diagonalUp="0" diagonalDown="0">
        <left style="thin">
          <color theme="4"/>
        </left>
        <right style="thin">
          <color theme="4"/>
        </right>
        <top style="double">
          <color theme="0"/>
        </top>
        <bottom style="thin">
          <color theme="4"/>
        </bottom>
        <vertical/>
        <horizontal/>
      </border>
    </dxf>
    <dxf>
      <font>
        <sz val="9"/>
        <color theme="0"/>
      </font>
      <fill>
        <patternFill>
          <bgColor theme="4"/>
        </patternFill>
      </fill>
      <border diagonalUp="0" diagonalDown="0">
        <bottom style="thin">
          <color theme="0"/>
        </bottom>
      </border>
    </dxf>
    <dxf>
      <font>
        <sz val="8"/>
      </font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</dxfs>
  <tableStyles count="1" defaultTableStyle="TableStyleMedium9" defaultPivotStyle="PivotStyleLight16">
    <tableStyle name="Table Style 1" pivot="0" count="4">
      <tableStyleElement type="wholeTable" dxfId="146"/>
      <tableStyleElement type="headerRow" dxfId="145"/>
      <tableStyleElement type="totalRow" dxfId="144"/>
      <tableStyleElement type="firstRowStripe" dxfId="143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Housing" displayName="Housing" ref="A6:D18" totalsRowCount="1" headerRowDxfId="142" dataDxfId="141" totalsRowDxfId="140">
  <autoFilter ref="A6:D17"/>
  <tableColumns count="4">
    <tableColumn id="1" name="Ház/lakás" totalsRowLabel="Végösszeg" dataDxfId="139" totalsRowDxfId="138"/>
    <tableColumn id="2" name="Tervezett költség" totalsRowFunction="sum" dataDxfId="137" totalsRowDxfId="136"/>
    <tableColumn id="3" name="Tényleges költség" totalsRowFunction="sum" dataDxfId="135" totalsRowDxfId="134"/>
    <tableColumn id="4" name="Különbség" totalsRowFunction="sum" dataDxfId="133" totalsRowDxfId="132">
      <calculatedColumnFormula>Housing[Tervezett költség]-Housing[Tényleges költség]</calculatedColumnFormula>
    </tableColumn>
  </tableColumns>
  <tableStyleInfo name="Table Style 1" showFirstColumn="0" showLastColumn="0" showRowStripes="1" showColumnStripes="0"/>
</table>
</file>

<file path=xl/tables/table10.xml><?xml version="1.0" encoding="utf-8"?>
<table xmlns="http://schemas.openxmlformats.org/spreadsheetml/2006/main" id="10" name="Taxes" displayName="Taxes" ref="F39:I44" totalsRowCount="1" headerRowDxfId="43" dataDxfId="42" totalsRowDxfId="41">
  <autoFilter ref="F39:I43"/>
  <tableColumns count="4">
    <tableColumn id="1" name="Adó" totalsRowLabel="Végösszeg" dataDxfId="40" totalsRowDxfId="39"/>
    <tableColumn id="2" name="Tervezett költség" totalsRowFunction="sum" dataDxfId="38" totalsRowDxfId="37"/>
    <tableColumn id="3" name="Tényleges költség" totalsRowFunction="sum" dataDxfId="36" totalsRowDxfId="35"/>
    <tableColumn id="4" name="Különbség" totalsRowFunction="sum" dataDxfId="34" totalsRowDxfId="33">
      <calculatedColumnFormula>Taxes[Tervezett költség]-Taxes[Tényleges költség]</calculatedColumnFormula>
    </tableColumn>
  </tableColumns>
  <tableStyleInfo name="Table Style 1" showFirstColumn="0" showLastColumn="0" showRowStripes="1" showColumnStripes="0"/>
</table>
</file>

<file path=xl/tables/table11.xml><?xml version="1.0" encoding="utf-8"?>
<table xmlns="http://schemas.openxmlformats.org/spreadsheetml/2006/main" id="11" name="Savings" displayName="Savings" ref="A63:D68" totalsRowCount="1" headerRowDxfId="32" dataDxfId="31" totalsRowDxfId="30">
  <autoFilter ref="A63:D67"/>
  <tableColumns count="4">
    <tableColumn id="1" name="Megtakarítások/befektetések" totalsRowLabel="Végösszeg" dataDxfId="29" totalsRowDxfId="28"/>
    <tableColumn id="2" name="Tervezett költség" totalsRowFunction="sum" dataDxfId="27" totalsRowDxfId="26"/>
    <tableColumn id="3" name="Tényleges költség" totalsRowFunction="sum" dataDxfId="25" totalsRowDxfId="24"/>
    <tableColumn id="4" name="Különbség" totalsRowFunction="sum" dataDxfId="23" totalsRowDxfId="22">
      <calculatedColumnFormula>Savings[Tervezett költség]-Savings[Tényleges költség]</calculatedColumnFormula>
    </tableColumn>
  </tableColumns>
  <tableStyleInfo name="Table Style 1" showFirstColumn="0" showLastColumn="0" showRowStripes="1" showColumnStripes="0"/>
</table>
</file>

<file path=xl/tables/table12.xml><?xml version="1.0" encoding="utf-8"?>
<table xmlns="http://schemas.openxmlformats.org/spreadsheetml/2006/main" id="12" name="Gifts" displayName="Gifts" ref="F64:I68" totalsRowCount="1" headerRowDxfId="21" dataDxfId="20" totalsRowDxfId="19">
  <autoFilter ref="F64:I67"/>
  <tableColumns count="4">
    <tableColumn id="1" name="Ajándékok és adományok" totalsRowLabel="Végösszeg" dataDxfId="18" totalsRowDxfId="17"/>
    <tableColumn id="2" name="Tervezett költség" totalsRowFunction="sum" dataDxfId="16" totalsRowDxfId="15"/>
    <tableColumn id="3" name="Tényleges költség" totalsRowFunction="sum" dataDxfId="14" totalsRowDxfId="13"/>
    <tableColumn id="4" name="Különbség" totalsRowFunction="sum" dataDxfId="12" totalsRowDxfId="11">
      <calculatedColumnFormula>Gifts[Tervezett költség]-Gifts[Tényleges költség]</calculatedColumnFormula>
    </tableColumn>
  </tableColumns>
  <tableStyleInfo name="Table Style 1" showFirstColumn="0" showLastColumn="0" showRowStripes="1" showColumnStripes="0"/>
</table>
</file>

<file path=xl/tables/table13.xml><?xml version="1.0" encoding="utf-8"?>
<table xmlns="http://schemas.openxmlformats.org/spreadsheetml/2006/main" id="13" name="Legal" displayName="Legal" ref="A56:D61" totalsRowCount="1" headerRowDxfId="10" dataDxfId="9" totalsRowDxfId="8">
  <autoFilter ref="A56:D60"/>
  <tableColumns count="4">
    <tableColumn id="1" name="Jogi" totalsRowLabel="Végösszeg" dataDxfId="7" totalsRowDxfId="6"/>
    <tableColumn id="2" name="Tervezett költség" totalsRowFunction="sum" dataDxfId="5" totalsRowDxfId="4"/>
    <tableColumn id="3" name="Tényleges költség" totalsRowFunction="sum" dataDxfId="3" totalsRowDxfId="2"/>
    <tableColumn id="4" name="Különbség" totalsRowFunction="sum" dataDxfId="1" totalsRowDxfId="0">
      <calculatedColumnFormula>Legal[Tervezett költség]-Legal[Tényleges költség]</calculatedColumnFormula>
    </tableColumn>
  </tableColumns>
  <tableStyleInfo name="Table Style 1" showFirstColumn="0" showLastColumn="0" showRowStripes="1" showColumnStripes="0"/>
</table>
</file>

<file path=xl/tables/table2.xml><?xml version="1.0" encoding="utf-8"?>
<table xmlns="http://schemas.openxmlformats.org/spreadsheetml/2006/main" id="2" name="Transportation" displayName="Transportation" ref="A20:D29" totalsRowCount="1" headerRowDxfId="131" dataDxfId="130" totalsRowDxfId="129">
  <autoFilter ref="A20:D28"/>
  <tableColumns count="4">
    <tableColumn id="1" name="Közlekedés" totalsRowLabel="Végösszeg" dataDxfId="128" totalsRowDxfId="127"/>
    <tableColumn id="2" name="Tervezett költség" totalsRowFunction="sum" dataDxfId="126" totalsRowDxfId="125"/>
    <tableColumn id="3" name="Tényleges költség" totalsRowFunction="sum" dataDxfId="124" totalsRowDxfId="123"/>
    <tableColumn id="4" name="Különbség" totalsRowFunction="sum" dataDxfId="122" totalsRowDxfId="121">
      <calculatedColumnFormula>Transportation[Tervezett költség]-Transportation[Tényleges költség]</calculatedColumnFormula>
    </tableColumn>
  </tableColumns>
  <tableStyleInfo name="Table Style 1" showFirstColumn="0" showLastColumn="0" showRowStripes="1" showColumnStripes="0"/>
</table>
</file>

<file path=xl/tables/table3.xml><?xml version="1.0" encoding="utf-8"?>
<table xmlns="http://schemas.openxmlformats.org/spreadsheetml/2006/main" id="3" name="Insurance" displayName="Insurance" ref="A31:D36" totalsRowCount="1" headerRowDxfId="120" dataDxfId="119" totalsRowDxfId="118">
  <autoFilter ref="A31:D35"/>
  <tableColumns count="4">
    <tableColumn id="1" name="Biztosítás" totalsRowLabel="Végösszeg" dataDxfId="117" totalsRowDxfId="116"/>
    <tableColumn id="2" name="Tervezett költség" totalsRowFunction="sum" dataDxfId="115" totalsRowDxfId="114"/>
    <tableColumn id="3" name="Tényleges költség" totalsRowFunction="sum" dataDxfId="113" totalsRowDxfId="112"/>
    <tableColumn id="4" name="Különbség" totalsRowFunction="sum" dataDxfId="111" totalsRowDxfId="110">
      <calculatedColumnFormula>Insurance[Tervezett költség]-Insurance[Tényleges költség]</calculatedColumnFormula>
    </tableColumn>
  </tableColumns>
  <tableStyleInfo name="Table Style 1" showFirstColumn="0" showLastColumn="0" showRowStripes="1" showColumnStripes="0"/>
</table>
</file>

<file path=xl/tables/table4.xml><?xml version="1.0" encoding="utf-8"?>
<table xmlns="http://schemas.openxmlformats.org/spreadsheetml/2006/main" id="4" name="Food" displayName="Food" ref="A38:D42" totalsRowCount="1" headerRowDxfId="109" dataDxfId="108" totalsRowDxfId="107">
  <autoFilter ref="A38:D41"/>
  <tableColumns count="4">
    <tableColumn id="1" name="Étel" totalsRowLabel="Végösszeg" dataDxfId="106" totalsRowDxfId="105"/>
    <tableColumn id="2" name="Tervezett költség" totalsRowFunction="sum" dataDxfId="104" totalsRowDxfId="103"/>
    <tableColumn id="3" name="Tényleges költség" totalsRowFunction="sum" dataDxfId="102" totalsRowDxfId="101"/>
    <tableColumn id="4" name="Különbség" totalsRowFunction="sum" dataDxfId="100" totalsRowDxfId="99">
      <calculatedColumnFormula>Food[Tervezett költség]-Food[Tényleges költség]</calculatedColumnFormula>
    </tableColumn>
  </tableColumns>
  <tableStyleInfo name="Table Style 1" showFirstColumn="0" showLastColumn="0" showRowStripes="1" showColumnStripes="0"/>
</table>
</file>

<file path=xl/tables/table5.xml><?xml version="1.0" encoding="utf-8"?>
<table xmlns="http://schemas.openxmlformats.org/spreadsheetml/2006/main" id="5" name="Children" displayName="Children" ref="A44:D54" totalsRowCount="1" headerRowDxfId="98" dataDxfId="97" totalsRowDxfId="96">
  <autoFilter ref="A44:D53"/>
  <tableColumns count="4">
    <tableColumn id="1" name="Gyermekek" totalsRowLabel="Végösszeg" dataDxfId="95" totalsRowDxfId="94"/>
    <tableColumn id="2" name="Tervezett költség" totalsRowFunction="sum" dataDxfId="93" totalsRowDxfId="92"/>
    <tableColumn id="3" name="Tényleges költség" totalsRowFunction="sum" dataDxfId="91" totalsRowDxfId="90"/>
    <tableColumn id="4" name="Különbség" totalsRowFunction="sum" dataDxfId="89" totalsRowDxfId="88">
      <calculatedColumnFormula>Children[Tervezett költség]-Children[Tényleges költség]</calculatedColumnFormula>
    </tableColumn>
  </tableColumns>
  <tableStyleInfo name="Table Style 1" showFirstColumn="0" showLastColumn="0" showRowStripes="1" showColumnStripes="0"/>
</table>
</file>

<file path=xl/tables/table6.xml><?xml version="1.0" encoding="utf-8"?>
<table xmlns="http://schemas.openxmlformats.org/spreadsheetml/2006/main" id="6" name="Pets" displayName="Pets" ref="F56:I62" totalsRowCount="1" headerRowDxfId="87" dataDxfId="86" totalsRowDxfId="85">
  <autoFilter ref="F56:I61"/>
  <tableColumns count="4">
    <tableColumn id="1" name="Háziállatok" totalsRowLabel="Végösszeg" dataDxfId="84" totalsRowDxfId="83"/>
    <tableColumn id="2" name="Tervezett költség" totalsRowFunction="sum" dataDxfId="82" totalsRowDxfId="81"/>
    <tableColumn id="3" name="Tényleges költség" totalsRowFunction="sum" dataDxfId="80" totalsRowDxfId="79"/>
    <tableColumn id="4" name="Különbség" totalsRowFunction="sum" dataDxfId="78" totalsRowDxfId="77">
      <calculatedColumnFormula>Pets[Tervezett költség]-Pets[Tényleges költség]</calculatedColumnFormula>
    </tableColumn>
  </tableColumns>
  <tableStyleInfo name="Table Style 1" showFirstColumn="0" showLastColumn="0" showRowStripes="1" showColumnStripes="0"/>
</table>
</file>

<file path=xl/tables/table7.xml><?xml version="1.0" encoding="utf-8"?>
<table xmlns="http://schemas.openxmlformats.org/spreadsheetml/2006/main" id="7" name="PersonalCare" displayName="PersonalCare" ref="F46:I54" totalsRowCount="1" headerRowDxfId="76" dataDxfId="75" totalsRowDxfId="74">
  <autoFilter ref="F46:I53"/>
  <tableColumns count="4">
    <tableColumn id="1" name="Személyes" totalsRowLabel="Végösszeg" dataDxfId="73" totalsRowDxfId="72"/>
    <tableColumn id="2" name="Tervezett költség" totalsRowFunction="sum" dataDxfId="71" totalsRowDxfId="70"/>
    <tableColumn id="3" name="Tényleges költség" totalsRowFunction="sum" dataDxfId="69" totalsRowDxfId="68"/>
    <tableColumn id="4" name="Különbség" totalsRowFunction="sum" dataDxfId="67" totalsRowDxfId="66">
      <calculatedColumnFormula>PersonalCare[Tervezett költség]-PersonalCare[Tényleges költség]</calculatedColumnFormula>
    </tableColumn>
  </tableColumns>
  <tableStyleInfo name="Table Style 1" showFirstColumn="0" showLastColumn="0" showRowStripes="1" showColumnStripes="0"/>
</table>
</file>

<file path=xl/tables/table8.xml><?xml version="1.0" encoding="utf-8"?>
<table xmlns="http://schemas.openxmlformats.org/spreadsheetml/2006/main" id="8" name="Entertainment" displayName="Entertainment" ref="F29:I37" totalsRowCount="1" headerRowDxfId="65" dataDxfId="64" totalsRowDxfId="63">
  <autoFilter ref="F29:I36"/>
  <tableColumns count="4">
    <tableColumn id="1" name="Szórakozás" totalsRowLabel="Végösszeg" dataDxfId="62" totalsRowDxfId="61"/>
    <tableColumn id="2" name="Tervezett költség" totalsRowFunction="sum" dataDxfId="60" totalsRowDxfId="59"/>
    <tableColumn id="3" name="Tényleges költség" totalsRowFunction="sum" dataDxfId="58" totalsRowDxfId="57"/>
    <tableColumn id="4" name="Különbség" totalsRowFunction="sum" dataDxfId="56" totalsRowDxfId="55">
      <calculatedColumnFormula>Entertainment[Tervezett költség]-Entertainment[Tényleges költség]</calculatedColumnFormula>
    </tableColumn>
  </tableColumns>
  <tableStyleInfo name="Table Style 1" showFirstColumn="0" showLastColumn="0" showRowStripes="1" showColumnStripes="0"/>
</table>
</file>

<file path=xl/tables/table9.xml><?xml version="1.0" encoding="utf-8"?>
<table xmlns="http://schemas.openxmlformats.org/spreadsheetml/2006/main" id="9" name="Loans" displayName="Loans" ref="F20:I27" totalsRowCount="1" headerRowDxfId="54" dataDxfId="53" totalsRowDxfId="52">
  <autoFilter ref="F20:I26"/>
  <tableColumns count="4">
    <tableColumn id="1" name="Hitelügyintézés" totalsRowLabel="Végösszeg" dataDxfId="51" totalsRowDxfId="50"/>
    <tableColumn id="2" name="Tervezett költség" totalsRowFunction="sum" dataDxfId="49" totalsRowDxfId="48"/>
    <tableColumn id="3" name="Tényleges költség" totalsRowFunction="sum" dataDxfId="47" totalsRowDxfId="46"/>
    <tableColumn id="4" name="Különbség" totalsRowFunction="sum" dataDxfId="45" totalsRowDxfId="44">
      <calculatedColumnFormula>Loans[Tervezett költség]-Loans[Tényleges költség]</calculatedColumnFormula>
    </tableColumn>
  </tableColumns>
  <tableStyleInfo name="Table Style 1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NULL"/></Relationships>
</file>

<file path=xl/theme/theme1.xml><?xml version="1.0" encoding="utf-8"?>
<a:theme xmlns:a="http://schemas.openxmlformats.org/drawingml/2006/main" name="Origin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F7915"/>
      </a:hlink>
      <a:folHlink>
        <a:srgbClr val="996600"/>
      </a:folHlink>
    </a:clrScheme>
    <a:fontScheme name="Monthly Family Budget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Origin">
      <a:fillStyleLst>
        <a:solidFill>
          <a:schemeClr val="phClr"/>
        </a:solidFill>
        <a:gradFill rotWithShape="1">
          <a:gsLst>
            <a:gs pos="0">
              <a:schemeClr val="phClr">
                <a:tint val="45000"/>
                <a:satMod val="200000"/>
              </a:schemeClr>
            </a:gs>
            <a:gs pos="30000">
              <a:schemeClr val="phClr">
                <a:tint val="61000"/>
                <a:satMod val="200000"/>
              </a:schemeClr>
            </a:gs>
            <a:gs pos="45000">
              <a:schemeClr val="phClr">
                <a:tint val="66000"/>
                <a:satMod val="200000"/>
              </a:schemeClr>
            </a:gs>
            <a:gs pos="55000">
              <a:schemeClr val="phClr">
                <a:tint val="66000"/>
                <a:satMod val="200000"/>
              </a:schemeClr>
            </a:gs>
            <a:gs pos="73000">
              <a:schemeClr val="phClr">
                <a:tint val="61000"/>
                <a:satMod val="200000"/>
              </a:schemeClr>
            </a:gs>
            <a:gs pos="100000">
              <a:schemeClr val="phClr">
                <a:tint val="45000"/>
                <a:satMod val="200000"/>
              </a:schemeClr>
            </a:gs>
          </a:gsLst>
          <a:lin ang="950000" scaled="1"/>
        </a:gradFill>
        <a:gradFill rotWithShape="1">
          <a:gsLst>
            <a:gs pos="0">
              <a:schemeClr val="phClr">
                <a:shade val="63000"/>
              </a:schemeClr>
            </a:gs>
            <a:gs pos="30000">
              <a:schemeClr val="phClr">
                <a:shade val="90000"/>
                <a:satMod val="110000"/>
              </a:schemeClr>
            </a:gs>
            <a:gs pos="45000">
              <a:schemeClr val="phClr">
                <a:shade val="100000"/>
                <a:satMod val="118000"/>
              </a:schemeClr>
            </a:gs>
            <a:gs pos="55000">
              <a:schemeClr val="phClr">
                <a:shade val="100000"/>
                <a:satMod val="118000"/>
              </a:schemeClr>
            </a:gs>
            <a:gs pos="73000">
              <a:schemeClr val="phClr">
                <a:shade val="90000"/>
                <a:satMod val="110000"/>
              </a:schemeClr>
            </a:gs>
            <a:gs pos="100000">
              <a:schemeClr val="phClr">
                <a:shade val="63000"/>
              </a:schemeClr>
            </a:gs>
          </a:gsLst>
          <a:lin ang="950000" scaled="1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50800" dist="43000" dir="5400000" rotWithShape="0">
              <a:srgbClr val="000000">
                <a:alpha val="40000"/>
              </a:srgbClr>
            </a:outerShdw>
          </a:effectLst>
          <a:scene3d>
            <a:camera prst="orthographicFront" fov="0">
              <a:rot lat="0" lon="0" rev="0"/>
            </a:camera>
            <a:lightRig rig="balanced" dir="t">
              <a:rot lat="0" lon="0" rev="0"/>
            </a:lightRig>
          </a:scene3d>
          <a:sp3d contourW="27500" prstMaterial="matte">
            <a:bevelT w="0" h="0"/>
            <a:contourClr>
              <a:schemeClr val="phClr">
                <a:tint val="0"/>
                <a:shade val="100000"/>
                <a:hueMod val="100000"/>
                <a:satMod val="100000"/>
              </a:schemeClr>
            </a:contourClr>
          </a:sp3d>
        </a:effectStyle>
        <a:effectStyle>
          <a:effectLst>
            <a:outerShdw blurRad="50800" dist="25400" dir="5400000" rotWithShape="0">
              <a:srgbClr val="000000">
                <a:alpha val="50000"/>
              </a:srgbClr>
            </a:outerShdw>
          </a:effectLst>
          <a:scene3d>
            <a:camera prst="orthographicFront" fov="0">
              <a:rot lat="0" lon="0" rev="0"/>
            </a:camera>
            <a:lightRig rig="soft" dir="t">
              <a:rot lat="0" lon="0" rev="2700000"/>
            </a:lightRig>
          </a:scene3d>
          <a:sp3d prstMaterial="matte">
            <a:bevelT w="50800" h="50800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60000"/>
                <a:satMod val="300000"/>
              </a:schemeClr>
            </a:gs>
            <a:gs pos="30000">
              <a:schemeClr val="phClr">
                <a:shade val="80000"/>
                <a:satMod val="230000"/>
              </a:schemeClr>
            </a:gs>
            <a:gs pos="100000">
              <a:schemeClr val="phClr">
                <a:tint val="97000"/>
                <a:satMod val="220000"/>
              </a:schemeClr>
            </a:gs>
          </a:gsLst>
          <a:lin ang="16200000" scaled="1"/>
        </a:gradFill>
        <a:blipFill>
          <a:blip xmlns:r="http://schemas.openxmlformats.org/officeDocument/2006/relationships" r:embed="rId1">
            <a:duotone>
              <a:schemeClr val="phClr">
                <a:satMod val="350000"/>
              </a:schemeClr>
              <a:schemeClr val="phClr">
                <a:tint val="83000"/>
              </a:schemeClr>
            </a:duotone>
          </a:blip>
          <a:tile tx="0" ty="0" sx="100000" sy="100000" flip="x" algn="t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8"/>
  <sheetViews>
    <sheetView showGridLines="0" tabSelected="1" workbookViewId="0">
      <selection sqref="A1:G1"/>
    </sheetView>
  </sheetViews>
  <sheetFormatPr defaultRowHeight="15" x14ac:dyDescent="0.3"/>
  <cols>
    <col min="1" max="1" width="20.5703125" customWidth="1"/>
    <col min="2" max="2" width="16.7109375" customWidth="1"/>
    <col min="3" max="3" width="14.7109375" customWidth="1"/>
    <col min="4" max="4" width="12.7109375" customWidth="1"/>
    <col min="5" max="5" width="4" customWidth="1"/>
    <col min="6" max="6" width="19.85546875" customWidth="1"/>
    <col min="7" max="7" width="16.7109375" customWidth="1"/>
    <col min="8" max="8" width="14.7109375" customWidth="1"/>
    <col min="9" max="9" width="12.7109375" customWidth="1"/>
  </cols>
  <sheetData>
    <row r="1" spans="1:9" ht="30" customHeight="1" x14ac:dyDescent="0.35">
      <c r="A1" s="47" t="s">
        <v>0</v>
      </c>
      <c r="B1" s="47"/>
      <c r="C1" s="47"/>
      <c r="D1" s="47"/>
      <c r="E1" s="47"/>
      <c r="F1" s="47"/>
      <c r="G1" s="47"/>
      <c r="H1" s="10"/>
      <c r="I1" s="10"/>
    </row>
    <row r="2" spans="1:9" ht="7.5" customHeight="1" x14ac:dyDescent="0.3">
      <c r="A2" s="6"/>
      <c r="B2" s="6"/>
      <c r="C2" s="6"/>
      <c r="D2" s="6"/>
      <c r="E2" s="6"/>
      <c r="F2" s="6"/>
      <c r="G2" s="6"/>
      <c r="H2" s="6"/>
      <c r="I2" s="6"/>
    </row>
    <row r="3" spans="1:9" ht="14.1" customHeight="1" x14ac:dyDescent="0.3">
      <c r="A3" s="43" t="s">
        <v>1</v>
      </c>
      <c r="B3" s="44"/>
      <c r="C3" s="27" t="s">
        <v>2</v>
      </c>
      <c r="D3" s="24" t="s">
        <v>3</v>
      </c>
      <c r="E3" s="7"/>
      <c r="F3" s="48" t="s">
        <v>45</v>
      </c>
      <c r="G3" s="49"/>
      <c r="H3" s="7"/>
      <c r="I3" s="7"/>
    </row>
    <row r="4" spans="1:9" ht="14.1" customHeight="1" x14ac:dyDescent="0.3">
      <c r="A4" s="21"/>
      <c r="B4" s="31">
        <f>Housing[[#Totals],[Tervezett költség]]+Transportation[[#Totals],[Tervezett költség]]+Insurance[[#Totals],[Tervezett költség]]+Food[[#Totals],[Tervezett költség]]+Children[[#Totals],[Tervezett költség]]+Legal[[#Totals],[Tervezett költség]]+Savings[[#Totals],[Tervezett költség]]+Loans[[#Totals],[Tervezett költség]]+Entertainment[[#Totals],[Tervezett költség]]+Taxes[[#Totals],[Tervezett költség]]+PersonalCare[[#Totals],[Tervezett költség]]+Pets[[#Totals],[Tervezett költség]]+Gifts[[#Totals],[Tervezett költség]]</f>
        <v>1203</v>
      </c>
      <c r="C4" s="31">
        <f>Housing[[#Totals],[Tényleges költség]]+Transportation[[#Totals],[Tényleges költség]]+Insurance[[#Totals],[Tényleges költség]]+Food[[#Totals],[Tényleges költség]]+Children[[#Totals],[Tényleges költség]]+Legal[[#Totals],[Tényleges költség]]+Savings[[#Totals],[Tényleges költség]]+Loans[[#Totals],[Tényleges költség]]+Entertainment[[#Totals],[Tényleges költség]]+Taxes[[#Totals],[Tényleges költség]]+PersonalCare[[#Totals],[Tényleges költség]]+Pets[[#Totals],[Tényleges költség]]+Gifts[[#Totals],[Tényleges költség]]</f>
        <v>1317</v>
      </c>
      <c r="D4" s="31">
        <f>Housing[[#Totals],[Különbség]]+Transportation[[#Totals],[Különbség]]+Insurance[[#Totals],[Különbség]]+Food[[#Totals],[Különbség]]+Children[[#Totals],[Különbség]]+Legal[[#Totals],[Különbség]]+Savings[[#Totals],[Különbség]]+Loans[[#Totals],[Különbség]]+Entertainment[[#Totals],[Különbség]]+Taxes[[#Totals],[Különbség]]+PersonalCare[[#Totals],[Különbség]]+Pets[[#Totals],[Különbség]]+Gifts[[#Totals],[Különbség]]</f>
        <v>-114</v>
      </c>
      <c r="E4" s="7"/>
      <c r="F4" s="22" t="s">
        <v>46</v>
      </c>
      <c r="G4" s="37">
        <v>4000</v>
      </c>
      <c r="H4" s="7"/>
      <c r="I4" s="7"/>
    </row>
    <row r="5" spans="1:9" ht="14.1" customHeight="1" x14ac:dyDescent="0.3">
      <c r="A5" s="2"/>
      <c r="B5" s="2"/>
      <c r="C5" s="2"/>
      <c r="D5" s="2"/>
      <c r="E5" s="2"/>
      <c r="F5" s="22" t="s">
        <v>47</v>
      </c>
      <c r="G5" s="37">
        <v>1200</v>
      </c>
      <c r="H5" s="2"/>
      <c r="I5" s="2"/>
    </row>
    <row r="6" spans="1:9" ht="14.1" customHeight="1" x14ac:dyDescent="0.3">
      <c r="A6" s="4" t="s">
        <v>4</v>
      </c>
      <c r="B6" s="3" t="s">
        <v>5</v>
      </c>
      <c r="C6" s="3" t="s">
        <v>6</v>
      </c>
      <c r="D6" s="3" t="s">
        <v>7</v>
      </c>
      <c r="E6" s="2"/>
      <c r="F6" s="22" t="s">
        <v>48</v>
      </c>
      <c r="G6" s="37">
        <v>300</v>
      </c>
      <c r="H6" s="2"/>
      <c r="I6" s="2"/>
    </row>
    <row r="7" spans="1:9" ht="14.1" customHeight="1" x14ac:dyDescent="0.3">
      <c r="A7" s="2" t="s">
        <v>8</v>
      </c>
      <c r="B7" s="32">
        <v>1000</v>
      </c>
      <c r="C7" s="32">
        <v>1000</v>
      </c>
      <c r="D7" s="32">
        <f>Housing[Tervezett költség]-Housing[Tényleges költség]</f>
        <v>0</v>
      </c>
      <c r="E7" s="2"/>
      <c r="F7" s="23" t="s">
        <v>49</v>
      </c>
      <c r="G7" s="38">
        <f>SUM(G4:G6)</f>
        <v>5500</v>
      </c>
      <c r="H7" s="2"/>
      <c r="I7" s="2"/>
    </row>
    <row r="8" spans="1:9" ht="14.1" customHeight="1" x14ac:dyDescent="0.3">
      <c r="A8" s="2" t="s">
        <v>9</v>
      </c>
      <c r="B8" s="32">
        <v>0</v>
      </c>
      <c r="C8" s="32">
        <v>0</v>
      </c>
      <c r="D8" s="32">
        <f>Housing[Tervezett költség]-Housing[Tényleges költség]</f>
        <v>0</v>
      </c>
      <c r="E8" s="2"/>
      <c r="F8" s="8"/>
      <c r="G8" s="9"/>
      <c r="H8" s="6"/>
      <c r="I8" s="6"/>
    </row>
    <row r="9" spans="1:9" ht="14.1" customHeight="1" x14ac:dyDescent="0.3">
      <c r="A9" s="2" t="s">
        <v>10</v>
      </c>
      <c r="B9" s="32">
        <v>62</v>
      </c>
      <c r="C9" s="32">
        <v>100</v>
      </c>
      <c r="D9" s="33">
        <f>Housing[Tervezett költség]-Housing[Tényleges költség]</f>
        <v>-38</v>
      </c>
      <c r="E9" s="2"/>
      <c r="F9" s="48" t="s">
        <v>50</v>
      </c>
      <c r="G9" s="49"/>
      <c r="H9" s="2"/>
      <c r="I9" s="2"/>
    </row>
    <row r="10" spans="1:9" ht="14.1" customHeight="1" x14ac:dyDescent="0.3">
      <c r="A10" s="2" t="s">
        <v>11</v>
      </c>
      <c r="B10" s="32">
        <v>44</v>
      </c>
      <c r="C10" s="32">
        <v>125</v>
      </c>
      <c r="D10" s="32">
        <f>Housing[Tervezett költség]-Housing[Tényleges költség]</f>
        <v>-81</v>
      </c>
      <c r="E10" s="2"/>
      <c r="F10" s="22" t="s">
        <v>46</v>
      </c>
      <c r="G10" s="37">
        <v>4000</v>
      </c>
      <c r="H10" s="2"/>
      <c r="I10" s="2"/>
    </row>
    <row r="11" spans="1:9" ht="14.1" customHeight="1" x14ac:dyDescent="0.3">
      <c r="A11" s="2" t="s">
        <v>12</v>
      </c>
      <c r="B11" s="32">
        <v>22</v>
      </c>
      <c r="C11" s="32">
        <v>35</v>
      </c>
      <c r="D11" s="32">
        <f>Housing[Tervezett költség]-Housing[Tényleges költség]</f>
        <v>-13</v>
      </c>
      <c r="E11" s="2"/>
      <c r="F11" s="22" t="s">
        <v>47</v>
      </c>
      <c r="G11" s="37">
        <v>1200</v>
      </c>
      <c r="H11" s="2"/>
      <c r="I11" s="2"/>
    </row>
    <row r="12" spans="1:9" ht="14.1" customHeight="1" x14ac:dyDescent="0.3">
      <c r="A12" s="2" t="s">
        <v>13</v>
      </c>
      <c r="B12" s="32">
        <v>8</v>
      </c>
      <c r="C12" s="32">
        <v>8</v>
      </c>
      <c r="D12" s="32">
        <f>Housing[Tervezett költség]-Housing[Tényleges költség]</f>
        <v>0</v>
      </c>
      <c r="E12" s="2"/>
      <c r="F12" s="22" t="s">
        <v>48</v>
      </c>
      <c r="G12" s="37">
        <v>300</v>
      </c>
      <c r="H12" s="2"/>
      <c r="I12" s="2"/>
    </row>
    <row r="13" spans="1:9" ht="14.1" customHeight="1" x14ac:dyDescent="0.3">
      <c r="A13" s="2" t="s">
        <v>14</v>
      </c>
      <c r="B13" s="32">
        <v>34</v>
      </c>
      <c r="C13" s="32">
        <v>39</v>
      </c>
      <c r="D13" s="32">
        <f>Housing[Tervezett költség]-Housing[Tényleges költség]</f>
        <v>-5</v>
      </c>
      <c r="E13" s="2"/>
      <c r="F13" s="23" t="s">
        <v>49</v>
      </c>
      <c r="G13" s="38">
        <f>SUM(G10:G12)</f>
        <v>5500</v>
      </c>
      <c r="H13" s="2"/>
      <c r="I13" s="2"/>
    </row>
    <row r="14" spans="1:9" ht="14.1" customHeight="1" x14ac:dyDescent="0.3">
      <c r="A14" s="2" t="s">
        <v>15</v>
      </c>
      <c r="B14" s="32">
        <v>10</v>
      </c>
      <c r="C14" s="32">
        <v>10</v>
      </c>
      <c r="D14" s="32">
        <f>Housing[Tervezett költség]-Housing[Tényleges költség]</f>
        <v>0</v>
      </c>
      <c r="E14" s="2"/>
      <c r="F14" s="7"/>
      <c r="G14" s="7"/>
      <c r="H14" s="2"/>
      <c r="I14" s="2"/>
    </row>
    <row r="15" spans="1:9" ht="14.1" customHeight="1" x14ac:dyDescent="0.3">
      <c r="A15" s="2" t="s">
        <v>16</v>
      </c>
      <c r="B15" s="32">
        <v>23</v>
      </c>
      <c r="C15" s="32">
        <v>0</v>
      </c>
      <c r="D15" s="32">
        <f>Housing[Tervezett költség]-Housing[Tényleges költség]</f>
        <v>23</v>
      </c>
      <c r="E15" s="2"/>
      <c r="F15" s="28" t="s">
        <v>51</v>
      </c>
      <c r="G15" s="39">
        <f>SUM(G7-B4)</f>
        <v>4297</v>
      </c>
      <c r="H15" s="2"/>
      <c r="I15" s="2"/>
    </row>
    <row r="16" spans="1:9" ht="14.1" customHeight="1" x14ac:dyDescent="0.3">
      <c r="A16" s="2" t="s">
        <v>17</v>
      </c>
      <c r="B16" s="32">
        <v>0</v>
      </c>
      <c r="C16" s="32">
        <v>0</v>
      </c>
      <c r="D16" s="32">
        <f>Housing[Tervezett költség]-Housing[Tényleges költség]</f>
        <v>0</v>
      </c>
      <c r="E16" s="2"/>
      <c r="F16" s="25" t="s">
        <v>52</v>
      </c>
      <c r="G16" s="40">
        <f>SUM(G13-C4)</f>
        <v>4183</v>
      </c>
      <c r="H16" s="2"/>
      <c r="I16" s="2"/>
    </row>
    <row r="17" spans="1:9" ht="14.1" customHeight="1" x14ac:dyDescent="0.3">
      <c r="A17" s="2" t="s">
        <v>18</v>
      </c>
      <c r="B17" s="32">
        <v>0</v>
      </c>
      <c r="C17" s="32">
        <v>0</v>
      </c>
      <c r="D17" s="32">
        <f>Housing[Tervezett költség]-Housing[Tényleges költség]</f>
        <v>0</v>
      </c>
      <c r="E17" s="2"/>
      <c r="F17" s="26" t="s">
        <v>7</v>
      </c>
      <c r="G17" s="41">
        <f>SUM(G16-G15)</f>
        <v>-114</v>
      </c>
      <c r="H17" s="2"/>
      <c r="I17" s="2"/>
    </row>
    <row r="18" spans="1:9" ht="14.1" customHeight="1" x14ac:dyDescent="0.3">
      <c r="A18" s="29" t="s">
        <v>19</v>
      </c>
      <c r="B18" s="34">
        <f>SUBTOTAL(109,Housing[Tervezett költség])</f>
        <v>1203</v>
      </c>
      <c r="C18" s="34">
        <f>SUBTOTAL(109,Housing[Tényleges költség])</f>
        <v>1317</v>
      </c>
      <c r="D18" s="34">
        <f>SUBTOTAL(109,Housing[Különbség])</f>
        <v>-114</v>
      </c>
      <c r="E18" s="2"/>
      <c r="F18" s="2"/>
      <c r="G18" s="2"/>
      <c r="H18" s="2"/>
      <c r="I18" s="2"/>
    </row>
    <row r="19" spans="1:9" ht="14.1" customHeight="1" x14ac:dyDescent="0.3">
      <c r="A19" s="42"/>
      <c r="B19" s="42"/>
      <c r="C19" s="42"/>
      <c r="D19" s="42"/>
      <c r="E19" s="2"/>
      <c r="F19" s="6"/>
      <c r="G19" s="6"/>
      <c r="H19" s="6"/>
      <c r="I19" s="6"/>
    </row>
    <row r="20" spans="1:9" ht="14.1" customHeight="1" x14ac:dyDescent="0.3">
      <c r="A20" s="11" t="s">
        <v>20</v>
      </c>
      <c r="B20" s="12" t="s">
        <v>5</v>
      </c>
      <c r="C20" s="12" t="s">
        <v>6</v>
      </c>
      <c r="D20" s="12" t="s">
        <v>7</v>
      </c>
      <c r="E20" s="2"/>
      <c r="F20" s="13" t="s">
        <v>53</v>
      </c>
      <c r="G20" s="14" t="s">
        <v>5</v>
      </c>
      <c r="H20" s="14" t="s">
        <v>6</v>
      </c>
      <c r="I20" s="14" t="s">
        <v>7</v>
      </c>
    </row>
    <row r="21" spans="1:9" ht="14.1" customHeight="1" x14ac:dyDescent="0.3">
      <c r="A21" s="2" t="s">
        <v>21</v>
      </c>
      <c r="B21" s="32"/>
      <c r="C21" s="32"/>
      <c r="D21" s="32">
        <f>Transportation[Tervezett költség]-Transportation[Tényleges költség]</f>
        <v>0</v>
      </c>
      <c r="E21" s="2"/>
      <c r="F21" s="1" t="s">
        <v>54</v>
      </c>
      <c r="G21" s="35"/>
      <c r="H21" s="35"/>
      <c r="I21" s="35">
        <f>Loans[Tervezett költség]-Loans[Tényleges költség]</f>
        <v>0</v>
      </c>
    </row>
    <row r="22" spans="1:9" ht="14.1" customHeight="1" x14ac:dyDescent="0.3">
      <c r="A22" s="2" t="s">
        <v>22</v>
      </c>
      <c r="B22" s="32"/>
      <c r="C22" s="32"/>
      <c r="D22" s="32">
        <f>Transportation[Tervezett költség]-Transportation[Tényleges költség]</f>
        <v>0</v>
      </c>
      <c r="E22" s="2"/>
      <c r="F22" s="1" t="s">
        <v>55</v>
      </c>
      <c r="G22" s="35"/>
      <c r="H22" s="35"/>
      <c r="I22" s="35">
        <f>Loans[Tervezett költség]-Loans[Tényleges költség]</f>
        <v>0</v>
      </c>
    </row>
    <row r="23" spans="1:9" ht="14.1" customHeight="1" x14ac:dyDescent="0.3">
      <c r="A23" s="2" t="s">
        <v>23</v>
      </c>
      <c r="B23" s="32"/>
      <c r="C23" s="32"/>
      <c r="D23" s="32">
        <f>Transportation[Tervezett költség]-Transportation[Tényleges költség]</f>
        <v>0</v>
      </c>
      <c r="E23" s="2"/>
      <c r="F23" s="1" t="s">
        <v>56</v>
      </c>
      <c r="G23" s="35"/>
      <c r="H23" s="35"/>
      <c r="I23" s="35">
        <f>Loans[Tervezett költség]-Loans[Tényleges költség]</f>
        <v>0</v>
      </c>
    </row>
    <row r="24" spans="1:9" ht="14.1" customHeight="1" x14ac:dyDescent="0.3">
      <c r="A24" s="2" t="s">
        <v>24</v>
      </c>
      <c r="B24" s="32"/>
      <c r="C24" s="32"/>
      <c r="D24" s="32">
        <f>Transportation[Tervezett költség]-Transportation[Tényleges költség]</f>
        <v>0</v>
      </c>
      <c r="E24" s="2"/>
      <c r="F24" s="1" t="s">
        <v>56</v>
      </c>
      <c r="G24" s="35"/>
      <c r="H24" s="35"/>
      <c r="I24" s="35">
        <f>Loans[Tervezett költség]-Loans[Tényleges költség]</f>
        <v>0</v>
      </c>
    </row>
    <row r="25" spans="1:9" ht="14.1" customHeight="1" x14ac:dyDescent="0.3">
      <c r="A25" s="2" t="s">
        <v>25</v>
      </c>
      <c r="B25" s="32"/>
      <c r="C25" s="32"/>
      <c r="D25" s="32">
        <f>Transportation[Tervezett költség]-Transportation[Tényleges költség]</f>
        <v>0</v>
      </c>
      <c r="E25" s="2"/>
      <c r="F25" s="1" t="s">
        <v>56</v>
      </c>
      <c r="G25" s="35"/>
      <c r="H25" s="35"/>
      <c r="I25" s="35">
        <f>Loans[Tervezett költség]-Loans[Tényleges költség]</f>
        <v>0</v>
      </c>
    </row>
    <row r="26" spans="1:9" ht="14.1" customHeight="1" x14ac:dyDescent="0.3">
      <c r="A26" s="2" t="s">
        <v>12</v>
      </c>
      <c r="B26" s="32"/>
      <c r="C26" s="32"/>
      <c r="D26" s="32">
        <f>Transportation[Tervezett költség]-Transportation[Tényleges költség]</f>
        <v>0</v>
      </c>
      <c r="E26" s="2"/>
      <c r="F26" s="1" t="s">
        <v>18</v>
      </c>
      <c r="G26" s="35"/>
      <c r="H26" s="35"/>
      <c r="I26" s="35">
        <f>Loans[Tervezett költség]-Loans[Tényleges költség]</f>
        <v>0</v>
      </c>
    </row>
    <row r="27" spans="1:9" ht="14.1" customHeight="1" x14ac:dyDescent="0.3">
      <c r="A27" s="2" t="s">
        <v>26</v>
      </c>
      <c r="B27" s="32"/>
      <c r="C27" s="32"/>
      <c r="D27" s="32">
        <f>Transportation[Tervezett költség]-Transportation[Tényleges költség]</f>
        <v>0</v>
      </c>
      <c r="E27" s="2"/>
      <c r="F27" s="30" t="s">
        <v>19</v>
      </c>
      <c r="G27" s="36">
        <f>SUBTOTAL(109,Loans[Tervezett költség])</f>
        <v>0</v>
      </c>
      <c r="H27" s="36">
        <f>SUBTOTAL(109,Loans[Tényleges költség])</f>
        <v>0</v>
      </c>
      <c r="I27" s="36">
        <f>SUBTOTAL(109,Loans[Különbség])</f>
        <v>0</v>
      </c>
    </row>
    <row r="28" spans="1:9" ht="14.1" customHeight="1" x14ac:dyDescent="0.3">
      <c r="A28" s="2" t="s">
        <v>18</v>
      </c>
      <c r="B28" s="32"/>
      <c r="C28" s="32"/>
      <c r="D28" s="32">
        <f>Transportation[Tervezett költség]-Transportation[Tényleges költség]</f>
        <v>0</v>
      </c>
      <c r="E28" s="2"/>
      <c r="F28" s="45"/>
      <c r="G28" s="45"/>
      <c r="H28" s="45"/>
      <c r="I28" s="45"/>
    </row>
    <row r="29" spans="1:9" ht="14.1" customHeight="1" x14ac:dyDescent="0.3">
      <c r="A29" s="29" t="s">
        <v>19</v>
      </c>
      <c r="B29" s="34">
        <f>SUBTOTAL(109,Transportation[Tervezett költség])</f>
        <v>0</v>
      </c>
      <c r="C29" s="34">
        <f>SUBTOTAL(109,Transportation[Tényleges költség])</f>
        <v>0</v>
      </c>
      <c r="D29" s="34">
        <f>SUBTOTAL(109,Transportation[Különbség])</f>
        <v>0</v>
      </c>
      <c r="E29" s="2"/>
      <c r="F29" s="17" t="s">
        <v>57</v>
      </c>
      <c r="G29" s="16" t="s">
        <v>5</v>
      </c>
      <c r="H29" s="16" t="s">
        <v>6</v>
      </c>
      <c r="I29" s="16" t="s">
        <v>7</v>
      </c>
    </row>
    <row r="30" spans="1:9" ht="14.1" customHeight="1" x14ac:dyDescent="0.3">
      <c r="A30" s="42"/>
      <c r="B30" s="42"/>
      <c r="C30" s="42"/>
      <c r="D30" s="42"/>
      <c r="E30" s="2"/>
      <c r="F30" s="2" t="s">
        <v>58</v>
      </c>
      <c r="G30" s="32"/>
      <c r="H30" s="32"/>
      <c r="I30" s="32">
        <f>Entertainment[Tervezett költség]-Entertainment[Tényleges költség]</f>
        <v>0</v>
      </c>
    </row>
    <row r="31" spans="1:9" ht="14.1" customHeight="1" x14ac:dyDescent="0.3">
      <c r="A31" s="15" t="s">
        <v>24</v>
      </c>
      <c r="B31" s="16" t="s">
        <v>5</v>
      </c>
      <c r="C31" s="16" t="s">
        <v>6</v>
      </c>
      <c r="D31" s="16" t="s">
        <v>7</v>
      </c>
      <c r="E31" s="2"/>
      <c r="F31" s="2" t="s">
        <v>82</v>
      </c>
      <c r="G31" s="32"/>
      <c r="H31" s="32"/>
      <c r="I31" s="32">
        <f>Entertainment[Tervezett költség]-Entertainment[Tényleges költség]</f>
        <v>0</v>
      </c>
    </row>
    <row r="32" spans="1:9" ht="14.1" customHeight="1" x14ac:dyDescent="0.3">
      <c r="A32" s="2" t="s">
        <v>73</v>
      </c>
      <c r="B32" s="32"/>
      <c r="C32" s="32"/>
      <c r="D32" s="32">
        <f>Insurance[Tervezett költség]-Insurance[Tényleges költség]</f>
        <v>0</v>
      </c>
      <c r="E32" s="2"/>
      <c r="F32" s="2" t="s">
        <v>59</v>
      </c>
      <c r="G32" s="32"/>
      <c r="H32" s="32"/>
      <c r="I32" s="32">
        <f>Entertainment[Tervezett költség]-Entertainment[Tényleges költség]</f>
        <v>0</v>
      </c>
    </row>
    <row r="33" spans="1:9" ht="14.1" customHeight="1" x14ac:dyDescent="0.3">
      <c r="A33" s="2" t="s">
        <v>27</v>
      </c>
      <c r="B33" s="32"/>
      <c r="C33" s="32"/>
      <c r="D33" s="32">
        <f>Insurance[Tervezett költség]-Insurance[Tényleges költség]</f>
        <v>0</v>
      </c>
      <c r="E33" s="2"/>
      <c r="F33" s="2" t="s">
        <v>60</v>
      </c>
      <c r="G33" s="32"/>
      <c r="H33" s="32"/>
      <c r="I33" s="32">
        <f>Entertainment[Tervezett költség]-Entertainment[Tényleges költség]</f>
        <v>0</v>
      </c>
    </row>
    <row r="34" spans="1:9" ht="14.1" customHeight="1" x14ac:dyDescent="0.3">
      <c r="A34" s="2" t="s">
        <v>74</v>
      </c>
      <c r="B34" s="32"/>
      <c r="C34" s="32"/>
      <c r="D34" s="32">
        <f>Insurance[Tervezett költség]-Insurance[Tényleges költség]</f>
        <v>0</v>
      </c>
      <c r="E34" s="2"/>
      <c r="F34" s="2" t="s">
        <v>61</v>
      </c>
      <c r="G34" s="32"/>
      <c r="H34" s="32"/>
      <c r="I34" s="32">
        <f>Entertainment[Tervezett költség]-Entertainment[Tényleges költség]</f>
        <v>0</v>
      </c>
    </row>
    <row r="35" spans="1:9" ht="14.1" customHeight="1" x14ac:dyDescent="0.3">
      <c r="A35" s="2" t="s">
        <v>18</v>
      </c>
      <c r="B35" s="32"/>
      <c r="C35" s="32"/>
      <c r="D35" s="32">
        <f>Insurance[Tervezett költség]-Insurance[Tényleges költség]</f>
        <v>0</v>
      </c>
      <c r="E35" s="2"/>
      <c r="F35" s="2" t="s">
        <v>62</v>
      </c>
      <c r="G35" s="32"/>
      <c r="H35" s="32"/>
      <c r="I35" s="32">
        <f>Entertainment[Tervezett költség]-Entertainment[Tényleges költség]</f>
        <v>0</v>
      </c>
    </row>
    <row r="36" spans="1:9" ht="14.1" customHeight="1" x14ac:dyDescent="0.3">
      <c r="A36" s="29" t="s">
        <v>19</v>
      </c>
      <c r="B36" s="34">
        <f>SUBTOTAL(109,Insurance[Tervezett költség])</f>
        <v>0</v>
      </c>
      <c r="C36" s="34">
        <f>SUBTOTAL(109,Insurance[Tényleges költség])</f>
        <v>0</v>
      </c>
      <c r="D36" s="34">
        <f>SUBTOTAL(109,Insurance[Különbség])</f>
        <v>0</v>
      </c>
      <c r="E36" s="2"/>
      <c r="F36" s="2" t="s">
        <v>18</v>
      </c>
      <c r="G36" s="32"/>
      <c r="H36" s="32"/>
      <c r="I36" s="32">
        <f>Entertainment[Tervezett költség]-Entertainment[Tényleges költség]</f>
        <v>0</v>
      </c>
    </row>
    <row r="37" spans="1:9" ht="14.1" customHeight="1" x14ac:dyDescent="0.3">
      <c r="A37" s="42"/>
      <c r="B37" s="42"/>
      <c r="C37" s="42"/>
      <c r="D37" s="42"/>
      <c r="E37" s="2"/>
      <c r="F37" s="29" t="s">
        <v>19</v>
      </c>
      <c r="G37" s="34">
        <f>SUBTOTAL(109,Entertainment[Tervezett költség])</f>
        <v>0</v>
      </c>
      <c r="H37" s="34">
        <f>SUBTOTAL(109,Entertainment[Tényleges költség])</f>
        <v>0</v>
      </c>
      <c r="I37" s="34">
        <f>SUBTOTAL(109,Entertainment[Különbség])</f>
        <v>0</v>
      </c>
    </row>
    <row r="38" spans="1:9" ht="14.1" customHeight="1" x14ac:dyDescent="0.3">
      <c r="A38" s="15" t="s">
        <v>28</v>
      </c>
      <c r="B38" s="16" t="s">
        <v>5</v>
      </c>
      <c r="C38" s="16" t="s">
        <v>6</v>
      </c>
      <c r="D38" s="16" t="s">
        <v>7</v>
      </c>
      <c r="E38" s="2"/>
      <c r="F38" s="42"/>
      <c r="G38" s="42"/>
      <c r="H38" s="42"/>
      <c r="I38" s="42"/>
    </row>
    <row r="39" spans="1:9" ht="14.1" customHeight="1" x14ac:dyDescent="0.3">
      <c r="A39" s="2" t="s">
        <v>75</v>
      </c>
      <c r="B39" s="32"/>
      <c r="C39" s="32"/>
      <c r="D39" s="32">
        <f>Food[Tervezett költség]-Food[Tényleges költség]</f>
        <v>0</v>
      </c>
      <c r="E39" s="2"/>
      <c r="F39" s="18" t="s">
        <v>63</v>
      </c>
      <c r="G39" s="16" t="s">
        <v>5</v>
      </c>
      <c r="H39" s="16" t="s">
        <v>6</v>
      </c>
      <c r="I39" s="16" t="s">
        <v>7</v>
      </c>
    </row>
    <row r="40" spans="1:9" ht="14.1" customHeight="1" x14ac:dyDescent="0.3">
      <c r="A40" s="2" t="s">
        <v>29</v>
      </c>
      <c r="B40" s="32"/>
      <c r="C40" s="32"/>
      <c r="D40" s="32">
        <f>Food[Tervezett költség]-Food[Tényleges költség]</f>
        <v>0</v>
      </c>
      <c r="E40" s="2"/>
      <c r="F40" s="2" t="s">
        <v>64</v>
      </c>
      <c r="G40" s="32"/>
      <c r="H40" s="32"/>
      <c r="I40" s="32">
        <f>Taxes[Tervezett költség]-Taxes[Tényleges költség]</f>
        <v>0</v>
      </c>
    </row>
    <row r="41" spans="1:9" ht="14.1" customHeight="1" x14ac:dyDescent="0.3">
      <c r="A41" s="2" t="s">
        <v>18</v>
      </c>
      <c r="B41" s="32"/>
      <c r="C41" s="32"/>
      <c r="D41" s="32">
        <f>Food[Tervezett költség]-Food[Tényleges költség]</f>
        <v>0</v>
      </c>
      <c r="E41" s="2"/>
      <c r="F41" s="2" t="s">
        <v>83</v>
      </c>
      <c r="G41" s="32"/>
      <c r="H41" s="32"/>
      <c r="I41" s="32">
        <f>Taxes[Tervezett költség]-Taxes[Tényleges költség]</f>
        <v>0</v>
      </c>
    </row>
    <row r="42" spans="1:9" ht="14.1" customHeight="1" x14ac:dyDescent="0.3">
      <c r="A42" s="29" t="s">
        <v>19</v>
      </c>
      <c r="B42" s="34">
        <f>SUBTOTAL(109,Food[Tervezett költség])</f>
        <v>0</v>
      </c>
      <c r="C42" s="34">
        <f>SUBTOTAL(109,Food[Tényleges költség])</f>
        <v>0</v>
      </c>
      <c r="D42" s="34">
        <f>SUBTOTAL(109,Food[Különbség])</f>
        <v>0</v>
      </c>
      <c r="E42" s="2"/>
      <c r="F42" s="2" t="s">
        <v>65</v>
      </c>
      <c r="G42" s="32"/>
      <c r="H42" s="32"/>
      <c r="I42" s="32">
        <f>Taxes[Tervezett költség]-Taxes[Tényleges költség]</f>
        <v>0</v>
      </c>
    </row>
    <row r="43" spans="1:9" ht="14.1" customHeight="1" x14ac:dyDescent="0.3">
      <c r="A43" s="42"/>
      <c r="B43" s="42"/>
      <c r="C43" s="42"/>
      <c r="D43" s="42"/>
      <c r="E43" s="2"/>
      <c r="F43" s="2" t="s">
        <v>18</v>
      </c>
      <c r="G43" s="32"/>
      <c r="H43" s="32"/>
      <c r="I43" s="32">
        <f>Taxes[Tervezett költség]-Taxes[Tényleges költség]</f>
        <v>0</v>
      </c>
    </row>
    <row r="44" spans="1:9" ht="14.1" customHeight="1" x14ac:dyDescent="0.3">
      <c r="A44" s="15" t="s">
        <v>30</v>
      </c>
      <c r="B44" s="16" t="s">
        <v>5</v>
      </c>
      <c r="C44" s="16" t="s">
        <v>6</v>
      </c>
      <c r="D44" s="16" t="s">
        <v>7</v>
      </c>
      <c r="E44" s="2"/>
      <c r="F44" s="29" t="s">
        <v>19</v>
      </c>
      <c r="G44" s="34">
        <f>SUBTOTAL(109,Taxes[Tervezett költség])</f>
        <v>0</v>
      </c>
      <c r="H44" s="34">
        <f>SUBTOTAL(109,Taxes[Tényleges költség])</f>
        <v>0</v>
      </c>
      <c r="I44" s="34">
        <f>SUBTOTAL(109,Taxes[Különbség])</f>
        <v>0</v>
      </c>
    </row>
    <row r="45" spans="1:9" ht="14.1" customHeight="1" x14ac:dyDescent="0.3">
      <c r="A45" s="17" t="s">
        <v>80</v>
      </c>
      <c r="B45" s="32"/>
      <c r="C45" s="32"/>
      <c r="D45" s="32">
        <f>Children[Tervezett költség]-Children[Tényleges költség]</f>
        <v>0</v>
      </c>
      <c r="E45" s="2"/>
      <c r="F45" s="46"/>
      <c r="G45" s="46"/>
      <c r="H45" s="46"/>
      <c r="I45" s="46"/>
    </row>
    <row r="46" spans="1:9" ht="14.1" customHeight="1" x14ac:dyDescent="0.3">
      <c r="A46" s="17" t="s">
        <v>31</v>
      </c>
      <c r="B46" s="32"/>
      <c r="C46" s="32"/>
      <c r="D46" s="32">
        <f>Children[Tervezett költség]-Children[Tényleges költség]</f>
        <v>0</v>
      </c>
      <c r="E46" s="2"/>
      <c r="F46" s="19" t="s">
        <v>66</v>
      </c>
      <c r="G46" s="14" t="s">
        <v>5</v>
      </c>
      <c r="H46" s="14" t="s">
        <v>6</v>
      </c>
      <c r="I46" s="14" t="s">
        <v>7</v>
      </c>
    </row>
    <row r="47" spans="1:9" ht="14.1" customHeight="1" x14ac:dyDescent="0.3">
      <c r="A47" s="17" t="s">
        <v>32</v>
      </c>
      <c r="B47" s="32"/>
      <c r="C47" s="32"/>
      <c r="D47" s="32">
        <f>Children[Tervezett költség]-Children[Tényleges költség]</f>
        <v>0</v>
      </c>
      <c r="E47" s="2"/>
      <c r="F47" s="1" t="s">
        <v>80</v>
      </c>
      <c r="G47" s="35"/>
      <c r="H47" s="35"/>
      <c r="I47" s="35">
        <f>PersonalCare[Tervezett költség]-PersonalCare[Tényleges költség]</f>
        <v>0</v>
      </c>
    </row>
    <row r="48" spans="1:9" ht="14.1" customHeight="1" x14ac:dyDescent="0.3">
      <c r="A48" s="17" t="s">
        <v>33</v>
      </c>
      <c r="B48" s="32"/>
      <c r="C48" s="32"/>
      <c r="D48" s="32">
        <f>Children[Tervezett költség]-Children[Tényleges költség]</f>
        <v>0</v>
      </c>
      <c r="E48" s="2"/>
      <c r="F48" s="1" t="s">
        <v>67</v>
      </c>
      <c r="G48" s="35"/>
      <c r="H48" s="35"/>
      <c r="I48" s="35">
        <f>PersonalCare[Tervezett költség]-PersonalCare[Tényleges költség]</f>
        <v>0</v>
      </c>
    </row>
    <row r="49" spans="1:9" ht="14.1" customHeight="1" x14ac:dyDescent="0.3">
      <c r="A49" s="17" t="s">
        <v>34</v>
      </c>
      <c r="B49" s="32"/>
      <c r="C49" s="32"/>
      <c r="D49" s="32">
        <f>Children[Tervezett költség]-Children[Tényleges költség]</f>
        <v>0</v>
      </c>
      <c r="E49" s="2"/>
      <c r="F49" s="1" t="s">
        <v>31</v>
      </c>
      <c r="G49" s="35"/>
      <c r="H49" s="35"/>
      <c r="I49" s="35">
        <f>PersonalCare[Tervezett költség]-PersonalCare[Tényleges költség]</f>
        <v>0</v>
      </c>
    </row>
    <row r="50" spans="1:9" ht="14.1" customHeight="1" x14ac:dyDescent="0.3">
      <c r="A50" s="17" t="s">
        <v>35</v>
      </c>
      <c r="B50" s="32"/>
      <c r="C50" s="32"/>
      <c r="D50" s="32">
        <f>Children[Tervezett költség]-Children[Tényleges költség]</f>
        <v>0</v>
      </c>
      <c r="E50" s="2"/>
      <c r="F50" s="1" t="s">
        <v>81</v>
      </c>
      <c r="G50" s="35"/>
      <c r="H50" s="35"/>
      <c r="I50" s="35">
        <f>PersonalCare[Tervezett költség]-PersonalCare[Tényleges költség]</f>
        <v>0</v>
      </c>
    </row>
    <row r="51" spans="1:9" ht="14.1" customHeight="1" x14ac:dyDescent="0.3">
      <c r="A51" s="17" t="s">
        <v>36</v>
      </c>
      <c r="B51" s="32"/>
      <c r="C51" s="32"/>
      <c r="D51" s="32">
        <f>Children[Tervezett költség]-Children[Tényleges költség]</f>
        <v>0</v>
      </c>
      <c r="E51" s="2"/>
      <c r="F51" s="1" t="s">
        <v>68</v>
      </c>
      <c r="G51" s="35"/>
      <c r="H51" s="35"/>
      <c r="I51" s="35">
        <f>PersonalCare[Tervezett költség]-PersonalCare[Tényleges költség]</f>
        <v>0</v>
      </c>
    </row>
    <row r="52" spans="1:9" ht="14.1" customHeight="1" x14ac:dyDescent="0.3">
      <c r="A52" s="17" t="s">
        <v>37</v>
      </c>
      <c r="B52" s="32"/>
      <c r="C52" s="32"/>
      <c r="D52" s="32">
        <f>Children[Tervezett költség]-Children[Tényleges költség]</f>
        <v>0</v>
      </c>
      <c r="E52" s="2"/>
      <c r="F52" s="1" t="s">
        <v>69</v>
      </c>
      <c r="G52" s="35"/>
      <c r="H52" s="35"/>
      <c r="I52" s="35">
        <f>PersonalCare[Tervezett költség]-PersonalCare[Tényleges költség]</f>
        <v>0</v>
      </c>
    </row>
    <row r="53" spans="1:9" ht="14.1" customHeight="1" x14ac:dyDescent="0.3">
      <c r="A53" s="17" t="s">
        <v>18</v>
      </c>
      <c r="B53" s="32"/>
      <c r="C53" s="32"/>
      <c r="D53" s="32">
        <f>Children[Tervezett költség]-Children[Tényleges költség]</f>
        <v>0</v>
      </c>
      <c r="E53" s="2"/>
      <c r="F53" s="1" t="s">
        <v>18</v>
      </c>
      <c r="G53" s="35"/>
      <c r="H53" s="35"/>
      <c r="I53" s="35">
        <f>PersonalCare[Tervezett költség]-PersonalCare[Tényleges költség]</f>
        <v>0</v>
      </c>
    </row>
    <row r="54" spans="1:9" ht="14.1" customHeight="1" x14ac:dyDescent="0.3">
      <c r="A54" s="29" t="s">
        <v>19</v>
      </c>
      <c r="B54" s="34">
        <f>SUBTOTAL(109,Children[Tervezett költség])</f>
        <v>0</v>
      </c>
      <c r="C54" s="34">
        <f>SUBTOTAL(109,Children[Tényleges költség])</f>
        <v>0</v>
      </c>
      <c r="D54" s="34">
        <f>SUBTOTAL(109,Children[Különbség])</f>
        <v>0</v>
      </c>
      <c r="E54" s="2"/>
      <c r="F54" s="30" t="s">
        <v>19</v>
      </c>
      <c r="G54" s="36">
        <f>SUBTOTAL(109,PersonalCare[Tervezett költség])</f>
        <v>0</v>
      </c>
      <c r="H54" s="36">
        <f>SUBTOTAL(109,PersonalCare[Tényleges költség])</f>
        <v>0</v>
      </c>
      <c r="I54" s="36">
        <f>SUBTOTAL(109,PersonalCare[Különbség])</f>
        <v>0</v>
      </c>
    </row>
    <row r="55" spans="1:9" ht="14.1" customHeight="1" x14ac:dyDescent="0.3">
      <c r="A55" s="42"/>
      <c r="B55" s="42"/>
      <c r="C55" s="42"/>
      <c r="D55" s="42"/>
      <c r="E55" s="2"/>
      <c r="F55" s="46"/>
      <c r="G55" s="46"/>
      <c r="H55" s="46"/>
      <c r="I55" s="46"/>
    </row>
    <row r="56" spans="1:9" ht="14.1" customHeight="1" x14ac:dyDescent="0.3">
      <c r="A56" s="13" t="s">
        <v>38</v>
      </c>
      <c r="B56" s="14" t="s">
        <v>5</v>
      </c>
      <c r="C56" s="14" t="s">
        <v>6</v>
      </c>
      <c r="D56" s="14" t="s">
        <v>7</v>
      </c>
      <c r="E56" s="2"/>
      <c r="F56" s="19" t="s">
        <v>70</v>
      </c>
      <c r="G56" s="14" t="s">
        <v>5</v>
      </c>
      <c r="H56" s="14" t="s">
        <v>6</v>
      </c>
      <c r="I56" s="14" t="s">
        <v>7</v>
      </c>
    </row>
    <row r="57" spans="1:9" ht="14.1" customHeight="1" x14ac:dyDescent="0.3">
      <c r="A57" s="1" t="s">
        <v>39</v>
      </c>
      <c r="B57" s="35"/>
      <c r="C57" s="35"/>
      <c r="D57" s="35">
        <f>Legal[Tervezett költség]-Legal[Tényleges költség]</f>
        <v>0</v>
      </c>
      <c r="E57" s="2"/>
      <c r="F57" s="1" t="s">
        <v>28</v>
      </c>
      <c r="G57" s="35"/>
      <c r="H57" s="35"/>
      <c r="I57" s="35">
        <f>Pets[Tervezett költség]-Pets[Tényleges költség]</f>
        <v>0</v>
      </c>
    </row>
    <row r="58" spans="1:9" ht="14.1" customHeight="1" x14ac:dyDescent="0.3">
      <c r="A58" s="1" t="s">
        <v>40</v>
      </c>
      <c r="B58" s="35"/>
      <c r="C58" s="35"/>
      <c r="D58" s="35">
        <f>Legal[Tervezett költség]-Legal[Tényleges költség]</f>
        <v>0</v>
      </c>
      <c r="E58" s="2"/>
      <c r="F58" s="1" t="s">
        <v>80</v>
      </c>
      <c r="G58" s="35"/>
      <c r="H58" s="35"/>
      <c r="I58" s="35">
        <f>Pets[Tervezett költség]-Pets[Tényleges költség]</f>
        <v>0</v>
      </c>
    </row>
    <row r="59" spans="1:9" ht="14.1" customHeight="1" x14ac:dyDescent="0.3">
      <c r="A59" s="5" t="s">
        <v>41</v>
      </c>
      <c r="B59" s="35"/>
      <c r="C59" s="35"/>
      <c r="D59" s="35">
        <f>Legal[Tervezett költség]-Legal[Tényleges költség]</f>
        <v>0</v>
      </c>
      <c r="E59" s="2"/>
      <c r="F59" s="1" t="s">
        <v>71</v>
      </c>
      <c r="G59" s="35"/>
      <c r="H59" s="35"/>
      <c r="I59" s="35">
        <f>Pets[Tervezett költség]-Pets[Tényleges költség]</f>
        <v>0</v>
      </c>
    </row>
    <row r="60" spans="1:9" ht="14.1" customHeight="1" x14ac:dyDescent="0.3">
      <c r="A60" s="1" t="s">
        <v>18</v>
      </c>
      <c r="B60" s="35"/>
      <c r="C60" s="35"/>
      <c r="D60" s="35">
        <f>Legal[Tervezett költség]-Legal[Tényleges költség]</f>
        <v>0</v>
      </c>
      <c r="E60" s="2"/>
      <c r="F60" s="1" t="s">
        <v>37</v>
      </c>
      <c r="G60" s="35"/>
      <c r="H60" s="35"/>
      <c r="I60" s="35">
        <f>Pets[Tervezett költség]-Pets[Tényleges költség]</f>
        <v>0</v>
      </c>
    </row>
    <row r="61" spans="1:9" ht="14.1" customHeight="1" x14ac:dyDescent="0.3">
      <c r="A61" s="30" t="s">
        <v>19</v>
      </c>
      <c r="B61" s="36">
        <f>SUBTOTAL(109,Legal[Tervezett költség])</f>
        <v>0</v>
      </c>
      <c r="C61" s="36">
        <f>SUBTOTAL(109,Legal[Tényleges költség])</f>
        <v>0</v>
      </c>
      <c r="D61" s="36">
        <f>SUBTOTAL(109,Legal[Különbség])</f>
        <v>0</v>
      </c>
      <c r="E61" s="2"/>
      <c r="F61" s="1" t="s">
        <v>18</v>
      </c>
      <c r="G61" s="35"/>
      <c r="H61" s="35"/>
      <c r="I61" s="35">
        <f>Pets[Tervezett költség]-Pets[Tényleges költség]</f>
        <v>0</v>
      </c>
    </row>
    <row r="62" spans="1:9" ht="14.1" customHeight="1" x14ac:dyDescent="0.3">
      <c r="A62" s="42"/>
      <c r="B62" s="42"/>
      <c r="C62" s="42"/>
      <c r="D62" s="42"/>
      <c r="E62" s="2"/>
      <c r="F62" s="30" t="s">
        <v>19</v>
      </c>
      <c r="G62" s="36">
        <f>SUBTOTAL(109,Pets[Tervezett költség])</f>
        <v>0</v>
      </c>
      <c r="H62" s="36">
        <f>SUBTOTAL(109,Pets[Tényleges költség])</f>
        <v>0</v>
      </c>
      <c r="I62" s="36">
        <f>SUBTOTAL(109,Pets[Különbség])</f>
        <v>0</v>
      </c>
    </row>
    <row r="63" spans="1:9" ht="14.1" customHeight="1" x14ac:dyDescent="0.3">
      <c r="A63" s="20" t="s">
        <v>42</v>
      </c>
      <c r="B63" s="14" t="s">
        <v>5</v>
      </c>
      <c r="C63" s="14" t="s">
        <v>6</v>
      </c>
      <c r="D63" s="14" t="s">
        <v>7</v>
      </c>
      <c r="E63" s="2"/>
      <c r="F63" s="42"/>
      <c r="G63" s="42"/>
      <c r="H63" s="42"/>
      <c r="I63" s="42"/>
    </row>
    <row r="64" spans="1:9" ht="14.1" customHeight="1" x14ac:dyDescent="0.3">
      <c r="A64" s="1" t="s">
        <v>76</v>
      </c>
      <c r="B64" s="35"/>
      <c r="C64" s="35"/>
      <c r="D64" s="35">
        <f>Savings[Tervezett költség]-Savings[Tényleges költség]</f>
        <v>0</v>
      </c>
      <c r="E64" s="2"/>
      <c r="F64" s="18" t="s">
        <v>72</v>
      </c>
      <c r="G64" s="16" t="s">
        <v>5</v>
      </c>
      <c r="H64" s="16" t="s">
        <v>6</v>
      </c>
      <c r="I64" s="16" t="s">
        <v>7</v>
      </c>
    </row>
    <row r="65" spans="1:9" ht="14.1" customHeight="1" x14ac:dyDescent="0.3">
      <c r="A65" s="1" t="s">
        <v>43</v>
      </c>
      <c r="B65" s="35"/>
      <c r="C65" s="35"/>
      <c r="D65" s="35">
        <f>Savings[Tervezett költség]-Savings[Tényleges költség]</f>
        <v>0</v>
      </c>
      <c r="E65" s="2"/>
      <c r="F65" s="2" t="s">
        <v>77</v>
      </c>
      <c r="G65" s="32"/>
      <c r="H65" s="32"/>
      <c r="I65" s="32">
        <f>Gifts[Tervezett költség]-Gifts[Tényleges költség]</f>
        <v>0</v>
      </c>
    </row>
    <row r="66" spans="1:9" ht="14.1" customHeight="1" x14ac:dyDescent="0.3">
      <c r="A66" s="1" t="s">
        <v>44</v>
      </c>
      <c r="B66" s="35"/>
      <c r="C66" s="35"/>
      <c r="D66" s="35">
        <f>Savings[Tervezett költség]-Savings[Tényleges költség]</f>
        <v>0</v>
      </c>
      <c r="E66" s="2"/>
      <c r="F66" s="2" t="s">
        <v>78</v>
      </c>
      <c r="G66" s="32"/>
      <c r="H66" s="32"/>
      <c r="I66" s="32">
        <f>Gifts[Tervezett költség]-Gifts[Tényleges költség]</f>
        <v>0</v>
      </c>
    </row>
    <row r="67" spans="1:9" ht="14.1" customHeight="1" x14ac:dyDescent="0.3">
      <c r="A67" s="1" t="s">
        <v>18</v>
      </c>
      <c r="B67" s="35"/>
      <c r="C67" s="35"/>
      <c r="D67" s="35">
        <f>Savings[Tervezett költség]-Savings[Tényleges költség]</f>
        <v>0</v>
      </c>
      <c r="E67" s="2"/>
      <c r="F67" s="2" t="s">
        <v>79</v>
      </c>
      <c r="G67" s="32"/>
      <c r="H67" s="32"/>
      <c r="I67" s="32">
        <f>Gifts[Tervezett költség]-Gifts[Tényleges költség]</f>
        <v>0</v>
      </c>
    </row>
    <row r="68" spans="1:9" ht="14.1" customHeight="1" x14ac:dyDescent="0.3">
      <c r="A68" s="30" t="s">
        <v>19</v>
      </c>
      <c r="B68" s="36">
        <f>SUBTOTAL(109,Savings[Tervezett költség])</f>
        <v>0</v>
      </c>
      <c r="C68" s="36">
        <f>SUBTOTAL(109,Savings[Tényleges költség])</f>
        <v>0</v>
      </c>
      <c r="D68" s="36">
        <f>SUBTOTAL(109,Savings[Különbség])</f>
        <v>0</v>
      </c>
      <c r="E68" s="2"/>
      <c r="F68" s="29" t="s">
        <v>19</v>
      </c>
      <c r="G68" s="34">
        <f>SUBTOTAL(109,Gifts[Tervezett költség])</f>
        <v>0</v>
      </c>
      <c r="H68" s="34">
        <f>SUBTOTAL(109,Gifts[Tényleges költség])</f>
        <v>0</v>
      </c>
      <c r="I68" s="34">
        <f>SUBTOTAL(109,Gifts[Különbség])</f>
        <v>0</v>
      </c>
    </row>
  </sheetData>
  <mergeCells count="15">
    <mergeCell ref="A1:G1"/>
    <mergeCell ref="F3:G3"/>
    <mergeCell ref="F9:G9"/>
    <mergeCell ref="A19:D19"/>
    <mergeCell ref="A30:D30"/>
    <mergeCell ref="F63:I63"/>
    <mergeCell ref="A3:B3"/>
    <mergeCell ref="A37:D37"/>
    <mergeCell ref="A43:D43"/>
    <mergeCell ref="A55:D55"/>
    <mergeCell ref="A62:D62"/>
    <mergeCell ref="F28:I28"/>
    <mergeCell ref="F38:I38"/>
    <mergeCell ref="F45:I45"/>
    <mergeCell ref="F55:I55"/>
  </mergeCells>
  <phoneticPr fontId="1" type="noConversion"/>
  <conditionalFormatting sqref="G17 D64:D67 I57:I61 I47:I53 I40:I43 I30:I36 I21:I26 D7:D17 D57:D60 D45:D53 D39:D41 D32:D35 D21:D28 I65:I67">
    <cfRule type="iconSet" priority="2">
      <iconSet iconSet="3Arrows">
        <cfvo type="percentile" val="0"/>
        <cfvo type="num" val="-50"/>
        <cfvo type="num" val="50"/>
      </iconSet>
    </cfRule>
  </conditionalFormatting>
  <printOptions horizontalCentered="1"/>
  <pageMargins left="0.51181102362204722" right="0.51181102362204722" top="0.59055118110236227" bottom="0.51181102362204722" header="0.51181102362204722" footer="0.51181102362204722"/>
  <pageSetup paperSize="9" scale="82" fitToHeight="0" orientation="portrait" r:id="rId1"/>
  <headerFooter alignWithMargins="0"/>
  <tableParts count="13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ADEC13B5E4FA0F4BA72DC03E1FAE02FA04009372B5BAB9923946A28806341B445653" ma:contentTypeVersion="56" ma:contentTypeDescription="Create a new document." ma:contentTypeScope="" ma:versionID="788e4010be5eb75c22fb26f9e32efc14">
  <xsd:schema xmlns:xsd="http://www.w3.org/2001/XMLSchema" xmlns:xs="http://www.w3.org/2001/XMLSchema" xmlns:p="http://schemas.microsoft.com/office/2006/metadata/properties" xmlns:ns2="5fce2081-f58c-44ad-b03c-4d426a1b6afa" targetNamespace="http://schemas.microsoft.com/office/2006/metadata/properties" ma:root="true" ma:fieldsID="e1a322f982b748fa5b923752ff9272fa" ns2:_="">
    <xsd:import namespace="5fce2081-f58c-44ad-b03c-4d426a1b6afa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ce2081-f58c-44ad-b03c-4d426a1b6afa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d9556446-c03a-4033-946b-cb9ccbb02fd1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1B6AA072-FC9A-44BC-A220-7FE368531D9A}" ma:internalName="CSXSubmissionMarket" ma:readOnly="false" ma:showField="MarketName" ma:web="5fce2081-f58c-44ad-b03c-4d426a1b6afa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1ee73785-37f7-4b73-a00a-ca4f7c469aae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1051C126-8B9F-47C3-8FEB-3CFCE0C8A330}" ma:internalName="InProjectListLookup" ma:readOnly="true" ma:showField="InProjectList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74e21a81-d98f-4677-a38c-6270deab923b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1051C126-8B9F-47C3-8FEB-3CFCE0C8A330}" ma:internalName="LastCompleteVersionLookup" ma:readOnly="true" ma:showField="LastCompleteVersion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1051C126-8B9F-47C3-8FEB-3CFCE0C8A330}" ma:internalName="LastPreviewErrorLookup" ma:readOnly="true" ma:showField="LastPreviewError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1051C126-8B9F-47C3-8FEB-3CFCE0C8A330}" ma:internalName="LastPreviewResultLookup" ma:readOnly="true" ma:showField="LastPreviewResult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1051C126-8B9F-47C3-8FEB-3CFCE0C8A330}" ma:internalName="LastPreviewAttemptDateLookup" ma:readOnly="true" ma:showField="LastPreviewAttemptDate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1051C126-8B9F-47C3-8FEB-3CFCE0C8A330}" ma:internalName="LastPreviewedByLookup" ma:readOnly="true" ma:showField="LastPreviewedBy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1051C126-8B9F-47C3-8FEB-3CFCE0C8A330}" ma:internalName="LastPreviewTimeLookup" ma:readOnly="true" ma:showField="LastPreviewTime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1051C126-8B9F-47C3-8FEB-3CFCE0C8A330}" ma:internalName="LastPreviewVersionLookup" ma:readOnly="true" ma:showField="LastPreviewVersion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1051C126-8B9F-47C3-8FEB-3CFCE0C8A330}" ma:internalName="LastPublishErrorLookup" ma:readOnly="true" ma:showField="LastPublishError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1051C126-8B9F-47C3-8FEB-3CFCE0C8A330}" ma:internalName="LastPublishResultLookup" ma:readOnly="true" ma:showField="LastPublishResult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1051C126-8B9F-47C3-8FEB-3CFCE0C8A330}" ma:internalName="LastPublishAttemptDateLookup" ma:readOnly="true" ma:showField="LastPublishAttemptDate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1051C126-8B9F-47C3-8FEB-3CFCE0C8A330}" ma:internalName="LastPublishedByLookup" ma:readOnly="true" ma:showField="LastPublishedBy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1051C126-8B9F-47C3-8FEB-3CFCE0C8A330}" ma:internalName="LastPublishTimeLookup" ma:readOnly="true" ma:showField="LastPublishTime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1051C126-8B9F-47C3-8FEB-3CFCE0C8A330}" ma:internalName="LastPublishVersionLookup" ma:readOnly="true" ma:showField="LastPublishVersion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6B4D4FBA-5CE4-4224-ABC6-110D704C5F08}" ma:internalName="LocLastLocAttemptVersionLookup" ma:readOnly="false" ma:showField="LastLocAttemptVersion" ma:web="5fce2081-f58c-44ad-b03c-4d426a1b6afa">
      <xsd:simpleType>
        <xsd:restriction base="dms:Lookup"/>
      </xsd:simpleType>
    </xsd:element>
    <xsd:element name="LocLastLocAttemptVersionTypeLookup" ma:index="71" nillable="true" ma:displayName="Loc Last Loc Attempt Version Type" ma:default="" ma:list="{6B4D4FBA-5CE4-4224-ABC6-110D704C5F08}" ma:internalName="LocLastLocAttemptVersionTypeLookup" ma:readOnly="true" ma:showField="LastLocAttemptVersionType" ma:web="5fce2081-f58c-44ad-b03c-4d426a1b6afa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6B4D4FBA-5CE4-4224-ABC6-110D704C5F08}" ma:internalName="LocNewPublishedVersionLookup" ma:readOnly="true" ma:showField="NewPublishedVersion" ma:web="5fce2081-f58c-44ad-b03c-4d426a1b6afa">
      <xsd:simpleType>
        <xsd:restriction base="dms:Lookup"/>
      </xsd:simpleType>
    </xsd:element>
    <xsd:element name="LocOverallHandbackStatusLookup" ma:index="75" nillable="true" ma:displayName="Loc Overall Handback Status" ma:default="" ma:list="{6B4D4FBA-5CE4-4224-ABC6-110D704C5F08}" ma:internalName="LocOverallHandbackStatusLookup" ma:readOnly="true" ma:showField="OverallHandbackStatus" ma:web="5fce2081-f58c-44ad-b03c-4d426a1b6afa">
      <xsd:simpleType>
        <xsd:restriction base="dms:Lookup"/>
      </xsd:simpleType>
    </xsd:element>
    <xsd:element name="LocOverallLocStatusLookup" ma:index="76" nillable="true" ma:displayName="Loc Overall Localize Status" ma:default="" ma:list="{6B4D4FBA-5CE4-4224-ABC6-110D704C5F08}" ma:internalName="LocOverallLocStatusLookup" ma:readOnly="true" ma:showField="OverallLocStatus" ma:web="5fce2081-f58c-44ad-b03c-4d426a1b6afa">
      <xsd:simpleType>
        <xsd:restriction base="dms:Lookup"/>
      </xsd:simpleType>
    </xsd:element>
    <xsd:element name="LocOverallPreviewStatusLookup" ma:index="77" nillable="true" ma:displayName="Loc Overall Preview Status" ma:default="" ma:list="{6B4D4FBA-5CE4-4224-ABC6-110D704C5F08}" ma:internalName="LocOverallPreviewStatusLookup" ma:readOnly="true" ma:showField="OverallPreviewStatus" ma:web="5fce2081-f58c-44ad-b03c-4d426a1b6afa">
      <xsd:simpleType>
        <xsd:restriction base="dms:Lookup"/>
      </xsd:simpleType>
    </xsd:element>
    <xsd:element name="LocOverallPublishStatusLookup" ma:index="78" nillable="true" ma:displayName="Loc Overall Publish Status" ma:default="" ma:list="{6B4D4FBA-5CE4-4224-ABC6-110D704C5F08}" ma:internalName="LocOverallPublishStatusLookup" ma:readOnly="true" ma:showField="OverallPublishStatus" ma:web="5fce2081-f58c-44ad-b03c-4d426a1b6afa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6B4D4FBA-5CE4-4224-ABC6-110D704C5F08}" ma:internalName="LocProcessedForHandoffsLookup" ma:readOnly="true" ma:showField="ProcessedForHandoffs" ma:web="5fce2081-f58c-44ad-b03c-4d426a1b6afa">
      <xsd:simpleType>
        <xsd:restriction base="dms:Lookup"/>
      </xsd:simpleType>
    </xsd:element>
    <xsd:element name="LocProcessedForMarketsLookup" ma:index="81" nillable="true" ma:displayName="Loc Processed For Markets" ma:default="" ma:list="{6B4D4FBA-5CE4-4224-ABC6-110D704C5F08}" ma:internalName="LocProcessedForMarketsLookup" ma:readOnly="true" ma:showField="ProcessedForMarkets" ma:web="5fce2081-f58c-44ad-b03c-4d426a1b6afa">
      <xsd:simpleType>
        <xsd:restriction base="dms:Lookup"/>
      </xsd:simpleType>
    </xsd:element>
    <xsd:element name="LocPublishedDependentAssetsLookup" ma:index="82" nillable="true" ma:displayName="Loc Published Dependent Assets" ma:default="" ma:list="{6B4D4FBA-5CE4-4224-ABC6-110D704C5F08}" ma:internalName="LocPublishedDependentAssetsLookup" ma:readOnly="true" ma:showField="PublishedDependentAssets" ma:web="5fce2081-f58c-44ad-b03c-4d426a1b6afa">
      <xsd:simpleType>
        <xsd:restriction base="dms:Lookup"/>
      </xsd:simpleType>
    </xsd:element>
    <xsd:element name="LocPublishedLinkedAssetsLookup" ma:index="83" nillable="true" ma:displayName="Loc Published Linked Assets" ma:default="" ma:list="{6B4D4FBA-5CE4-4224-ABC6-110D704C5F08}" ma:internalName="LocPublishedLinkedAssetsLookup" ma:readOnly="true" ma:showField="PublishedLinkedAssets" ma:web="5fce2081-f58c-44ad-b03c-4d426a1b6afa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a4cb862b-fdd7-4670-88fe-ab9665737180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1B6AA072-FC9A-44BC-A220-7FE368531D9A}" ma:internalName="Markets" ma:readOnly="false" ma:showField="MarketName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1051C126-8B9F-47C3-8FEB-3CFCE0C8A330}" ma:internalName="NumOfRatingsLookup" ma:readOnly="true" ma:showField="NumOfRatings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1051C126-8B9F-47C3-8FEB-3CFCE0C8A330}" ma:internalName="PublishStatusLookup" ma:readOnly="false" ma:showField="PublishStatus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1cf64917-b2b4-4d34-8e71-8a46d6d3d691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9b3d15c4-bc78-47c9-b183-c4b8645b278c}" ma:internalName="TaxCatchAll" ma:showField="CatchAllData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9b3d15c4-bc78-47c9-b183-c4b8645b278c}" ma:internalName="TaxCatchAllLabel" ma:readOnly="true" ma:showField="CatchAllDataLabel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rectSourceMarket xmlns="5fce2081-f58c-44ad-b03c-4d426a1b6afa">english</DirectSourceMarket>
    <MarketSpecific xmlns="5fce2081-f58c-44ad-b03c-4d426a1b6afa">false</MarketSpecific>
    <ApprovalStatus xmlns="5fce2081-f58c-44ad-b03c-4d426a1b6afa">InProgress</ApprovalStatus>
    <PrimaryImageGen xmlns="5fce2081-f58c-44ad-b03c-4d426a1b6afa">true</PrimaryImageGen>
    <ThumbnailAssetId xmlns="5fce2081-f58c-44ad-b03c-4d426a1b6afa" xsi:nil="true"/>
    <LegacyData xmlns="5fce2081-f58c-44ad-b03c-4d426a1b6afa">ListingID:;Manager:;BuildStatus:Publish Pending;MockupPath:</LegacyData>
    <TPFriendlyName xmlns="5fce2081-f58c-44ad-b03c-4d426a1b6afa">Havi családi költségvetés</TPFriendlyName>
    <NumericId xmlns="5fce2081-f58c-44ad-b03c-4d426a1b6afa">-1</NumericId>
    <BusinessGroup xmlns="5fce2081-f58c-44ad-b03c-4d426a1b6afa" xsi:nil="true"/>
    <SourceTitle xmlns="5fce2081-f58c-44ad-b03c-4d426a1b6afa">Monthly family budget</SourceTitle>
    <APEditor xmlns="5fce2081-f58c-44ad-b03c-4d426a1b6afa">
      <UserInfo>
        <DisplayName>REDMOND\v-luannv</DisplayName>
        <AccountId>90</AccountId>
        <AccountType/>
      </UserInfo>
    </APEditor>
    <OpenTemplate xmlns="5fce2081-f58c-44ad-b03c-4d426a1b6afa">true</OpenTemplate>
    <UALocComments xmlns="5fce2081-f58c-44ad-b03c-4d426a1b6afa" xsi:nil="true"/>
    <ParentAssetId xmlns="5fce2081-f58c-44ad-b03c-4d426a1b6afa" xsi:nil="true"/>
    <LastPublishResultLookup xmlns="5fce2081-f58c-44ad-b03c-4d426a1b6afa" xsi:nil="true"/>
    <PublishStatusLookup xmlns="5fce2081-f58c-44ad-b03c-4d426a1b6afa">
      <Value>206779</Value>
      <Value>324179</Value>
    </PublishStatusLookup>
    <IntlLangReviewDate xmlns="5fce2081-f58c-44ad-b03c-4d426a1b6afa">2010-05-19T10:14:00+00:00</IntlLangReviewDate>
    <MachineTranslated xmlns="5fce2081-f58c-44ad-b03c-4d426a1b6afa">false</MachineTranslated>
    <Providers xmlns="5fce2081-f58c-44ad-b03c-4d426a1b6afa" xsi:nil="true"/>
    <OriginalSourceMarket xmlns="5fce2081-f58c-44ad-b03c-4d426a1b6afa">english</OriginalSourceMarket>
    <TPInstallLocation xmlns="5fce2081-f58c-44ad-b03c-4d426a1b6afa">{My Templates}</TPInstallLocation>
    <ContentItem xmlns="5fce2081-f58c-44ad-b03c-4d426a1b6afa" xsi:nil="true"/>
    <APDescription xmlns="5fce2081-f58c-44ad-b03c-4d426a1b6afa" xsi:nil="true"/>
    <ClipArtFilename xmlns="5fce2081-f58c-44ad-b03c-4d426a1b6afa" xsi:nil="true"/>
    <APAuthor xmlns="5fce2081-f58c-44ad-b03c-4d426a1b6afa">
      <UserInfo>
        <DisplayName>REDMOND\cynvey</DisplayName>
        <AccountId>219</AccountId>
        <AccountType/>
      </UserInfo>
    </APAuthor>
    <TPCommandLine xmlns="5fce2081-f58c-44ad-b03c-4d426a1b6afa">{XL} /t {FilePath}</TPCommandLine>
    <TPAppVersion xmlns="5fce2081-f58c-44ad-b03c-4d426a1b6afa">12</TPAppVersion>
    <PublishTargets xmlns="5fce2081-f58c-44ad-b03c-4d426a1b6afa">OfficeOnline</PublishTargets>
    <EditorialStatus xmlns="5fce2081-f58c-44ad-b03c-4d426a1b6afa" xsi:nil="true"/>
    <TPLaunchHelpLinkType xmlns="5fce2081-f58c-44ad-b03c-4d426a1b6afa" xsi:nil="true"/>
    <LastModifiedDateTime xmlns="5fce2081-f58c-44ad-b03c-4d426a1b6afa">2010-05-19T10:14:00+00:00</LastModifiedDateTime>
    <TimesCloned xmlns="5fce2081-f58c-44ad-b03c-4d426a1b6afa" xsi:nil="true"/>
    <Provider xmlns="5fce2081-f58c-44ad-b03c-4d426a1b6afa">EY006220130</Provider>
    <LastHandOff xmlns="5fce2081-f58c-44ad-b03c-4d426a1b6afa" xsi:nil="true"/>
    <AcquiredFrom xmlns="5fce2081-f58c-44ad-b03c-4d426a1b6afa">Community</AcquiredFrom>
    <AssetStart xmlns="5fce2081-f58c-44ad-b03c-4d426a1b6afa">2010-01-30T13:54:21+00:00</AssetStart>
    <FriendlyTitle xmlns="5fce2081-f58c-44ad-b03c-4d426a1b6afa" xsi:nil="true"/>
    <UACurrentWords xmlns="5fce2081-f58c-44ad-b03c-4d426a1b6afa">0</UACurrentWords>
    <UALocRecommendation xmlns="5fce2081-f58c-44ad-b03c-4d426a1b6afa">Localize</UALocRecommendation>
    <Manager xmlns="5fce2081-f58c-44ad-b03c-4d426a1b6afa" xsi:nil="true"/>
    <TPClientViewer xmlns="5fce2081-f58c-44ad-b03c-4d426a1b6afa" xsi:nil="true"/>
    <ArtSampleDocs xmlns="5fce2081-f58c-44ad-b03c-4d426a1b6afa" xsi:nil="true"/>
    <IsDeleted xmlns="5fce2081-f58c-44ad-b03c-4d426a1b6afa">false</IsDeleted>
    <UANotes xmlns="5fce2081-f58c-44ad-b03c-4d426a1b6afa">SEO Pilot 2008. O14_beta1</UANotes>
    <ShowIn xmlns="5fce2081-f58c-44ad-b03c-4d426a1b6afa">Show everywhere</ShowIn>
    <VoteCount xmlns="5fce2081-f58c-44ad-b03c-4d426a1b6afa" xsi:nil="true"/>
    <Downloads xmlns="5fce2081-f58c-44ad-b03c-4d426a1b6afa">0</Downloads>
    <OOCacheId xmlns="5fce2081-f58c-44ad-b03c-4d426a1b6afa" xsi:nil="true"/>
    <CSXHash xmlns="5fce2081-f58c-44ad-b03c-4d426a1b6afa" xsi:nil="true"/>
    <TemplateStatus xmlns="5fce2081-f58c-44ad-b03c-4d426a1b6afa" xsi:nil="true"/>
    <DSATActionTaken xmlns="5fce2081-f58c-44ad-b03c-4d426a1b6afa">Best Bets</DSATActionTaken>
    <CSXSubmissionMarket xmlns="5fce2081-f58c-44ad-b03c-4d426a1b6afa" xsi:nil="true"/>
    <AssetExpire xmlns="5fce2081-f58c-44ad-b03c-4d426a1b6afa">2100-01-01T00:00:00+00:00</AssetExpire>
    <EditorialTags xmlns="5fce2081-f58c-44ad-b03c-4d426a1b6afa" xsi:nil="true"/>
    <TPExecutable xmlns="5fce2081-f58c-44ad-b03c-4d426a1b6afa" xsi:nil="true"/>
    <SubmitterId xmlns="5fce2081-f58c-44ad-b03c-4d426a1b6afa" xsi:nil="true"/>
    <AssetType xmlns="5fce2081-f58c-44ad-b03c-4d426a1b6afa">TP</AssetType>
    <ApprovalLog xmlns="5fce2081-f58c-44ad-b03c-4d426a1b6afa" xsi:nil="true"/>
    <CSXSubmissionDate xmlns="5fce2081-f58c-44ad-b03c-4d426a1b6afa" xsi:nil="true"/>
    <BugNumber xmlns="5fce2081-f58c-44ad-b03c-4d426a1b6afa" xsi:nil="true"/>
    <CSXUpdate xmlns="5fce2081-f58c-44ad-b03c-4d426a1b6afa">false</CSXUpdate>
    <TPComponent xmlns="5fce2081-f58c-44ad-b03c-4d426a1b6afa">EXCELFiles</TPComponent>
    <Milestone xmlns="5fce2081-f58c-44ad-b03c-4d426a1b6afa" xsi:nil="true"/>
    <OriginAsset xmlns="5fce2081-f58c-44ad-b03c-4d426a1b6afa" xsi:nil="true"/>
    <AssetId xmlns="5fce2081-f58c-44ad-b03c-4d426a1b6afa">TP010188408</AssetId>
    <TPLaunchHelpLink xmlns="5fce2081-f58c-44ad-b03c-4d426a1b6afa" xsi:nil="true"/>
    <TPApplication xmlns="5fce2081-f58c-44ad-b03c-4d426a1b6afa">Excel</TPApplication>
    <PolicheckWords xmlns="5fce2081-f58c-44ad-b03c-4d426a1b6afa" xsi:nil="true"/>
    <IntlLocPriority xmlns="5fce2081-f58c-44ad-b03c-4d426a1b6afa" xsi:nil="true"/>
    <IntlLangReviewer xmlns="5fce2081-f58c-44ad-b03c-4d426a1b6afa" xsi:nil="true"/>
    <CrawlForDependencies xmlns="5fce2081-f58c-44ad-b03c-4d426a1b6afa">false</CrawlForDependencies>
    <HandoffToMSDN xmlns="5fce2081-f58c-44ad-b03c-4d426a1b6afa">2010-05-19T10:14:00+00:00</HandoffToMSDN>
    <PlannedPubDate xmlns="5fce2081-f58c-44ad-b03c-4d426a1b6afa">2010-05-19T10:14:00+00:00</PlannedPubDate>
    <TrustLevel xmlns="5fce2081-f58c-44ad-b03c-4d426a1b6afa">1 Microsoft Managed Content</TrustLevel>
    <IsSearchable xmlns="5fce2081-f58c-44ad-b03c-4d426a1b6afa">false</IsSearchable>
    <TemplateTemplateType xmlns="5fce2081-f58c-44ad-b03c-4d426a1b6afa">Excel - Macro 12 Default</TemplateTemplateType>
    <TPNamespace xmlns="5fce2081-f58c-44ad-b03c-4d426a1b6afa" xsi:nil="true"/>
    <Markets xmlns="5fce2081-f58c-44ad-b03c-4d426a1b6afa"/>
    <OutputCachingOn xmlns="5fce2081-f58c-44ad-b03c-4d426a1b6afa">false</OutputCachingOn>
    <IntlLangReview xmlns="5fce2081-f58c-44ad-b03c-4d426a1b6afa" xsi:nil="true"/>
    <UAProjectedTotalWords xmlns="5fce2081-f58c-44ad-b03c-4d426a1b6afa" xsi:nil="true"/>
    <LocComments xmlns="5fce2081-f58c-44ad-b03c-4d426a1b6afa" xsi:nil="true"/>
    <LocManualTestRequired xmlns="5fce2081-f58c-44ad-b03c-4d426a1b6afa" xsi:nil="true"/>
    <ScenarioTagsTaxHTField0 xmlns="5fce2081-f58c-44ad-b03c-4d426a1b6afa">
      <Terms xmlns="http://schemas.microsoft.com/office/infopath/2007/PartnerControls"/>
    </ScenarioTagsTaxHTField0>
    <LocOverallPreviewStatusLookup xmlns="5fce2081-f58c-44ad-b03c-4d426a1b6afa" xsi:nil="true"/>
    <LocPublishedLinkedAssetsLookup xmlns="5fce2081-f58c-44ad-b03c-4d426a1b6afa" xsi:nil="true"/>
    <BlockPublish xmlns="5fce2081-f58c-44ad-b03c-4d426a1b6afa" xsi:nil="true"/>
    <LocRecommendedHandoff xmlns="5fce2081-f58c-44ad-b03c-4d426a1b6afa" xsi:nil="true"/>
    <LocPublishedDependentAssetsLookup xmlns="5fce2081-f58c-44ad-b03c-4d426a1b6afa" xsi:nil="true"/>
    <TaxCatchAll xmlns="5fce2081-f58c-44ad-b03c-4d426a1b6afa"/>
    <InternalTagsTaxHTField0 xmlns="5fce2081-f58c-44ad-b03c-4d426a1b6afa">
      <Terms xmlns="http://schemas.microsoft.com/office/infopath/2007/PartnerControls"/>
    </InternalTagsTaxHTField0>
    <LocProcessedForMarketsLookup xmlns="5fce2081-f58c-44ad-b03c-4d426a1b6afa" xsi:nil="true"/>
    <RecommendationsModifier xmlns="5fce2081-f58c-44ad-b03c-4d426a1b6afa" xsi:nil="true"/>
    <LocOverallHandbackStatusLookup xmlns="5fce2081-f58c-44ad-b03c-4d426a1b6afa" xsi:nil="true"/>
    <CampaignTagsTaxHTField0 xmlns="5fce2081-f58c-44ad-b03c-4d426a1b6afa">
      <Terms xmlns="http://schemas.microsoft.com/office/infopath/2007/PartnerControls"/>
    </CampaignTagsTaxHTField0>
    <FeatureTagsTaxHTField0 xmlns="5fce2081-f58c-44ad-b03c-4d426a1b6afa">
      <Terms xmlns="http://schemas.microsoft.com/office/infopath/2007/PartnerControls"/>
    </FeatureTagsTaxHTField0>
    <LocProcessedForHandoffsLookup xmlns="5fce2081-f58c-44ad-b03c-4d426a1b6afa" xsi:nil="true"/>
    <LocalizationTagsTaxHTField0 xmlns="5fce2081-f58c-44ad-b03c-4d426a1b6afa">
      <Terms xmlns="http://schemas.microsoft.com/office/infopath/2007/PartnerControls"/>
    </LocalizationTagsTaxHTField0>
    <LocLastLocAttemptVersionLookup xmlns="5fce2081-f58c-44ad-b03c-4d426a1b6afa">64667</LocLastLocAttemptVersionLookup>
    <LocLastLocAttemptVersionTypeLookup xmlns="5fce2081-f58c-44ad-b03c-4d426a1b6afa" xsi:nil="true"/>
    <LocNewPublishedVersionLookup xmlns="5fce2081-f58c-44ad-b03c-4d426a1b6afa" xsi:nil="true"/>
    <LocOverallLocStatusLookup xmlns="5fce2081-f58c-44ad-b03c-4d426a1b6afa" xsi:nil="true"/>
    <LocOverallPublishStatusLookup xmlns="5fce2081-f58c-44ad-b03c-4d426a1b6afa" xsi:nil="true"/>
    <OriginalRelease xmlns="5fce2081-f58c-44ad-b03c-4d426a1b6afa">14</OriginalRelease>
    <LocMarketGroupTiers2 xmlns="5fce2081-f58c-44ad-b03c-4d426a1b6afa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22CF65C1-B051-44ED-8AB0-5C9B1CC4DFC5}"/>
</file>

<file path=customXml/itemProps2.xml><?xml version="1.0" encoding="utf-8"?>
<ds:datastoreItem xmlns:ds="http://schemas.openxmlformats.org/officeDocument/2006/customXml" ds:itemID="{40E7B23E-2D6D-4F7B-865D-360AA0DACC60}"/>
</file>

<file path=customXml/itemProps3.xml><?xml version="1.0" encoding="utf-8"?>
<ds:datastoreItem xmlns:ds="http://schemas.openxmlformats.org/officeDocument/2006/customXml" ds:itemID="{B3A34804-3A3B-4ECD-834F-BF384B1C374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Havi családi költségvetés</vt:lpstr>
      <vt:lpstr>'Havi családi költségvetés'!Print_Area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Monthly family budget</dc:title>
  <dc:creator/>
  <cp:lastModifiedBy/>
  <dcterms:created xsi:type="dcterms:W3CDTF">2006-07-31T18:48:47Z</dcterms:created>
  <dcterms:modified xsi:type="dcterms:W3CDTF">2012-05-24T15:33:22Z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ID">
    <vt:lpwstr>1038</vt:lpwstr>
  </property>
  <property fmtid="{D5CDD505-2E9C-101B-9397-08002B2CF9AE}" pid="3" name="ContentTypeId">
    <vt:lpwstr>0x010100ADEC13B5E4FA0F4BA72DC03E1FAE02FA04009372B5BAB9923946A28806341B445653</vt:lpwstr>
  </property>
  <property fmtid="{D5CDD505-2E9C-101B-9397-08002B2CF9AE}" pid="4" name="Applications">
    <vt:lpwstr>11;#Excel 12;#67;#Template 12;#427;#Template 14;#393;#Excel 14</vt:lpwstr>
  </property>
  <property fmtid="{D5CDD505-2E9C-101B-9397-08002B2CF9AE}" pid="5" name="Order">
    <vt:r8>4912800</vt:r8>
  </property>
  <property fmtid="{D5CDD505-2E9C-101B-9397-08002B2CF9AE}" pid="6" name="HiddenCategoryTags">
    <vt:lpwstr/>
  </property>
  <property fmtid="{D5CDD505-2E9C-101B-9397-08002B2CF9AE}" pid="7" name="InternalTags">
    <vt:lpwstr/>
  </property>
  <property fmtid="{D5CDD505-2E9C-101B-9397-08002B2CF9AE}" pid="8" name="FeatureTags">
    <vt:lpwstr/>
  </property>
  <property fmtid="{D5CDD505-2E9C-101B-9397-08002B2CF9AE}" pid="9" name="LocalizationTags">
    <vt:lpwstr/>
  </property>
  <property fmtid="{D5CDD505-2E9C-101B-9397-08002B2CF9AE}" pid="10" name="ImageGenStatus">
    <vt:i4>0</vt:i4>
  </property>
  <property fmtid="{D5CDD505-2E9C-101B-9397-08002B2CF9AE}" pid="11" name="CategoryTags">
    <vt:lpwstr/>
  </property>
  <property fmtid="{D5CDD505-2E9C-101B-9397-08002B2CF9AE}" pid="12" name="CampaignTags">
    <vt:lpwstr/>
  </property>
  <property fmtid="{D5CDD505-2E9C-101B-9397-08002B2CF9AE}" pid="13" name="ScenarioTags">
    <vt:lpwstr/>
  </property>
</Properties>
</file>