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80000_{8FEECC3D-F598-432D-BE26-20D484BBEA26}" xr6:coauthVersionLast="32" xr6:coauthVersionMax="32" xr10:uidLastSave="{00000000-0000-0000-0000-000000000000}"/>
  <bookViews>
    <workbookView xWindow="0" yWindow="0" windowWidth="28470" windowHeight="12180" xr2:uid="{00000000-000D-0000-FFFF-FFFF00000000}"/>
  </bookViews>
  <sheets>
    <sheet name="Feladatütemezés" sheetId="1" r:id="rId1"/>
    <sheet name="Feladatinformációk" sheetId="3" r:id="rId2"/>
  </sheets>
  <definedNames>
    <definedName name="Dátumellenőrzés">Feladatütemezés!$C$3*IF(Feladatütemezés!$D$3="HETEK",7,IF(Feladatütemezés!$D$3="NAPOK",1,30))</definedName>
    <definedName name="KiemelésiSzabály">IF(Feladatütemezés!$D$3="Nincs Kiemelés",FALSE,TRUE)</definedName>
    <definedName name="_xlnm.Print_Titles" localSheetId="1">Feladatinformációk!$3:$3</definedName>
    <definedName name="_xlnm.Print_Titles" localSheetId="0">Feladatütemezés!$5:$5</definedName>
    <definedName name="_xlnm.Print_Area" localSheetId="1">Feladatinformációk!$A:$H</definedName>
    <definedName name="Szeletelő_Állapot">#N/A</definedName>
    <definedName name="Szeletelő_Feladat">#N/A</definedName>
    <definedName name="Szeletelő_Határidő">#N/A</definedName>
    <definedName name="Szeletelő_Kezdés_dátuma">#N/A</definedName>
    <definedName name="Szeletelő_Kurzus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<sst xmlns="http://schemas.openxmlformats.org/spreadsheetml/2006/main" count="87" uniqueCount="41">
  <si>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FELADATÜTEMEZÉS</t>
  </si>
  <si>
    <t xml:space="preserve">VÁLASSZON FELTÉTELT A KÖVETKEZŐN BELÜLI HATÁRIDEJŰ FELADATOKHOZ: </t>
  </si>
  <si>
    <t>Feladat</t>
  </si>
  <si>
    <t>1. projekt</t>
  </si>
  <si>
    <t>2. projekt</t>
  </si>
  <si>
    <t>3. projekt</t>
  </si>
  <si>
    <t>4. projekt</t>
  </si>
  <si>
    <t>5. projekt</t>
  </si>
  <si>
    <t>6. projekt</t>
  </si>
  <si>
    <t>7. projekt</t>
  </si>
  <si>
    <t>8. projekt</t>
  </si>
  <si>
    <t>9. projekt</t>
  </si>
  <si>
    <t>10. projekt</t>
  </si>
  <si>
    <t>11. projekt</t>
  </si>
  <si>
    <t>12. projekt</t>
  </si>
  <si>
    <t>Kurzus</t>
  </si>
  <si>
    <t>Mentőápoló 1</t>
  </si>
  <si>
    <t>Mentőápoló 2</t>
  </si>
  <si>
    <t>Mentőápoló 3</t>
  </si>
  <si>
    <t>FELADATINFORMÁCIÓK &gt;</t>
  </si>
  <si>
    <t>ÁLLAPOT SZÍNSÁVJÁNAK JELMAGYARÁZATA</t>
  </si>
  <si>
    <t>Oktató</t>
  </si>
  <si>
    <t>Oktató 1</t>
  </si>
  <si>
    <t>Oktató 2</t>
  </si>
  <si>
    <t>Oktató 3</t>
  </si>
  <si>
    <t>Oktató 4</t>
  </si>
  <si>
    <t>Kezdés dátuma</t>
  </si>
  <si>
    <t>&gt; = 0%</t>
  </si>
  <si>
    <t>Határidő</t>
  </si>
  <si>
    <t>&lt; 40% = &gt;</t>
  </si>
  <si>
    <t>Állapot</t>
  </si>
  <si>
    <t>Százalék</t>
  </si>
  <si>
    <t>FELADATINFORMÁCIÓK</t>
  </si>
  <si>
    <t xml:space="preserve">Az adatok frissítéséhez jelöljön ki egy cellát a B3 cellában kezdődő kimutatásban, lépjen az Elemzés lapra, és válassza a Frissítés lehetőséget. A költségek feladatok, kezdési dátum, kurzus, határidő és az állapot százalékos értéke szerinti szűrésére használható szeletelők az I3, a K3, a M3, az I13 és a K13 cellában találhatók.
</t>
  </si>
  <si>
    <t>Ebben a cellában található a táblázatadatok feladat alapján történő szűréséhez használható szeletelő.</t>
  </si>
  <si>
    <t>Ebben a cellában található a táblázatadatok határidő alapján történő szűréséhez használható szeletelő.</t>
  </si>
  <si>
    <t>Ebben a cellában található a táblázatadatok kezdési dátum alapján történő szűréséhez használható szeletelő.</t>
  </si>
  <si>
    <t>Ebben a cellában található a táblázatadatoknak az állapot százalékos értéke alapján történő szűréséhez használható szeletelő.</t>
  </si>
  <si>
    <t>&lt; FELADATÜTEMEZÉS</t>
  </si>
  <si>
    <t>Ebben a cellában található a táblázatadatok kurzus alapján történő szűréséhez használható szeletelő.</t>
  </si>
  <si>
    <t>NAPOK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</si>
</sst>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5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vertical="center" wrapText="1"/>
    </xf>
    <xf numFmtId="0" fontId="1" fillId="3" borderId="2" xfId="3" applyFont="1" applyFill="1" applyBorder="1" applyAlignment="1">
      <alignment horizontal="center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>
      <alignment horizontal="left"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9" fontId="0" fillId="4" borderId="0" xfId="12" applyNumberFormat="1" applyFont="1" applyAlignment="1">
      <alignment horizontal="center" vertical="center"/>
    </xf>
    <xf numFmtId="9" fontId="0" fillId="0" borderId="0" xfId="1" applyFont="1" applyAlignment="1">
      <alignment horizontal="right" vertical="center"/>
    </xf>
    <xf numFmtId="14" fontId="1" fillId="0" borderId="0" xfId="15">
      <alignment horizontal="left" vertical="center"/>
    </xf>
    <xf numFmtId="0" fontId="0" fillId="0" borderId="0" xfId="0" pivotButton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>
      <alignment horizontal="left" vertical="center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</cellXfs>
  <cellStyles count="16">
    <cellStyle name="40% - 2. jelölőszín" xfId="12" builtinId="35"/>
    <cellStyle name="40% - 4. jelölőszín" xfId="14" builtinId="43"/>
    <cellStyle name="Cím" xfId="2" builtinId="15" customBuiltin="1"/>
    <cellStyle name="Címsor 1" xfId="10" builtinId="16" customBuiltin="1"/>
    <cellStyle name="Dátum" xfId="15" xr:uid="{00000000-0005-0000-0000-000008000000}"/>
    <cellStyle name="Ellenőrzőcella" xfId="3" builtinId="23" customBuiltin="1"/>
    <cellStyle name="Ezres" xfId="6" builtinId="3" customBuiltin="1"/>
    <cellStyle name="Ezres [0]" xfId="7" builtinId="6" customBuiltin="1"/>
    <cellStyle name="Hivatkozás" xfId="4" builtinId="8" customBuiltin="1"/>
    <cellStyle name="Jelölőszín 3" xfId="13" builtinId="37" customBuiltin="1"/>
    <cellStyle name="Látott hivatkozás" xfId="5" builtinId="9" customBuiltin="1"/>
    <cellStyle name="Magyarázó szöveg" xfId="11" builtinId="53" customBuiltin="1"/>
    <cellStyle name="Normál" xfId="0" builtinId="0" customBuiltin="1"/>
    <cellStyle name="Pénznem" xfId="8" builtinId="4" customBuiltin="1"/>
    <cellStyle name="Pénznem [0]" xfId="9" builtinId="7" customBuiltin="1"/>
    <cellStyle name="Százalék" xfId="1" builtinId="5"/>
  </cellStyles>
  <dxfs count="188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family val="2"/>
        <charset val="238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</dxfs>
  <tableStyles count="4" defaultTableStyle="TableStyleMedium2" defaultPivotStyle="PivotStyleLight16">
    <tableStyle name="Assignment detail Slicer" pivot="0" table="0" count="10" xr9:uid="{A7AFD8E6-3AB5-4839-B465-31936F9214F4}">
      <tableStyleElement type="wholeTable" dxfId="187"/>
      <tableStyleElement type="headerRow" dxfId="186"/>
    </tableStyle>
    <tableStyle name="Feladatinformációk" table="0" count="11" xr9:uid="{00000000-0011-0000-FFFF-FFFF00000000}">
      <tableStyleElement type="wholeTable" dxfId="185"/>
      <tableStyleElement type="headerRow" dxfId="184"/>
      <tableStyleElement type="totalRow" dxfId="183"/>
      <tableStyleElement type="firstRowStripe" dxfId="182"/>
      <tableStyleElement type="firstColumnStripe" dxfId="181"/>
      <tableStyleElement type="firstSubtotalRow" dxfId="180"/>
      <tableStyleElement type="secondSubtotalRow" dxfId="179"/>
      <tableStyleElement type="firstRowSubheading" dxfId="178"/>
      <tableStyleElement type="secondRowSubheading" dxfId="177"/>
      <tableStyleElement type="pageFieldLabels" dxfId="176"/>
      <tableStyleElement type="pageFieldValues" dxfId="175"/>
    </tableStyle>
    <tableStyle name="Feladatinformációk szeletelő" pivot="0" table="0" count="2" xr9:uid="{00000000-0011-0000-FFFF-FFFF01000000}">
      <tableStyleElement type="wholeTable" dxfId="174"/>
      <tableStyleElement type="headerRow" dxfId="173"/>
    </tableStyle>
    <tableStyle name="Feladatütemezés" pivot="0" count="6" xr9:uid="{00000000-0011-0000-FFFF-FFFF02000000}">
      <tableStyleElement type="wholeTable" dxfId="172"/>
      <tableStyleElement type="headerRow" dxfId="171"/>
      <tableStyleElement type="totalRow" dxfId="170"/>
      <tableStyleElement type="firstColumn" dxfId="169"/>
      <tableStyleElement type="lastColumn" dxfId="168"/>
      <tableStyleElement type="firstColumnStripe" dxfId="167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</font>
          <fill>
            <patternFill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2</xdr:row>
      <xdr:rowOff>9525</xdr:rowOff>
    </xdr:from>
    <xdr:to>
      <xdr:col>9</xdr:col>
      <xdr:colOff>656625</xdr:colOff>
      <xdr:row>11</xdr:row>
      <xdr:rowOff>151650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Feladat">
              <a:extLst>
                <a:ext uri="{FF2B5EF4-FFF2-40B4-BE49-F238E27FC236}">
                  <a16:creationId xmlns:a16="http://schemas.microsoft.com/office/drawing/2014/main" id="{A13303D1-C3BA-4643-AE48-55DB05D1F3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lada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10550" y="1114425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685800</xdr:colOff>
      <xdr:row>2</xdr:row>
      <xdr:rowOff>9525</xdr:rowOff>
    </xdr:from>
    <xdr:to>
      <xdr:col>14</xdr:col>
      <xdr:colOff>36750</xdr:colOff>
      <xdr:row>11</xdr:row>
      <xdr:rowOff>151650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Kurzus">
              <a:extLst>
                <a:ext uri="{FF2B5EF4-FFF2-40B4-BE49-F238E27FC236}">
                  <a16:creationId xmlns:a16="http://schemas.microsoft.com/office/drawing/2014/main" id="{6D9F1CBD-D5A4-415A-9906-CA0D2720DF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zu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0425" y="1114425"/>
              <a:ext cx="137025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695325</xdr:colOff>
      <xdr:row>2</xdr:row>
      <xdr:rowOff>9525</xdr:rowOff>
    </xdr:from>
    <xdr:to>
      <xdr:col>11</xdr:col>
      <xdr:colOff>656625</xdr:colOff>
      <xdr:row>11</xdr:row>
      <xdr:rowOff>151650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Kezdés dátuma">
              <a:extLst>
                <a:ext uri="{FF2B5EF4-FFF2-40B4-BE49-F238E27FC236}">
                  <a16:creationId xmlns:a16="http://schemas.microsoft.com/office/drawing/2014/main" id="{51BF5B3C-FB11-4908-9F2B-8A588CB63A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ezdés dátum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20250" y="1114425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9525</xdr:colOff>
      <xdr:row>12</xdr:row>
      <xdr:rowOff>95250</xdr:rowOff>
    </xdr:from>
    <xdr:to>
      <xdr:col>9</xdr:col>
      <xdr:colOff>675675</xdr:colOff>
      <xdr:row>19</xdr:row>
      <xdr:rowOff>8775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Határidő">
              <a:extLst>
                <a:ext uri="{FF2B5EF4-FFF2-40B4-BE49-F238E27FC236}">
                  <a16:creationId xmlns:a16="http://schemas.microsoft.com/office/drawing/2014/main" id="{682AF7DA-1318-4BE2-8CD9-97C8BCF7C3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atáridő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29600" y="329565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9525</xdr:colOff>
      <xdr:row>12</xdr:row>
      <xdr:rowOff>95250</xdr:rowOff>
    </xdr:from>
    <xdr:to>
      <xdr:col>11</xdr:col>
      <xdr:colOff>675675</xdr:colOff>
      <xdr:row>19</xdr:row>
      <xdr:rowOff>8775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Állapot">
              <a:extLst>
                <a:ext uri="{FF2B5EF4-FFF2-40B4-BE49-F238E27FC236}">
                  <a16:creationId xmlns:a16="http://schemas.microsoft.com/office/drawing/2014/main" id="{3F511564-9B86-46C4-B60A-5321A95A7E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llapo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39300" y="329565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07.41176909722" createdVersion="6" refreshedVersion="6" minRefreshableVersion="3" recordCount="12" xr:uid="{1A89C4A8-073B-4C15-B2B8-323D51F34857}">
  <cacheSource type="worksheet">
    <worksheetSource name="Feladatok"/>
  </cacheSource>
  <cacheFields count="7">
    <cacheField name="Feladat" numFmtId="0">
      <sharedItems count="12">
        <s v="1. projekt"/>
        <s v="2. projekt"/>
        <s v="3. projekt"/>
        <s v="4. projekt"/>
        <s v="5. projekt"/>
        <s v="6. projekt"/>
        <s v="7. projekt"/>
        <s v="8. projekt"/>
        <s v="9. projekt"/>
        <s v="10. projekt"/>
        <s v="11. projekt"/>
        <s v="12. projekt"/>
      </sharedItems>
    </cacheField>
    <cacheField name="Kurzus" numFmtId="0">
      <sharedItems count="3">
        <s v="Mentőápoló 1"/>
        <s v="Mentőápoló 2"/>
        <s v="Mentőápoló 3"/>
      </sharedItems>
    </cacheField>
    <cacheField name="Oktató" numFmtId="0">
      <sharedItems count="4">
        <s v="Oktató 1"/>
        <s v="Oktató 2"/>
        <s v="Oktató 3"/>
        <s v="Oktató 4"/>
      </sharedItems>
    </cacheField>
    <cacheField name="Kezdés dátuma" numFmtId="14">
      <sharedItems containsSemiMixedTypes="0" containsNonDate="0" containsDate="1" containsString="0" minDate="2018-02-15T00:00:00" maxDate="2018-04-08T00:00:00" count="22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  <d v="2018-03-17T00:00:00" u="1"/>
        <d v="2018-04-01T00:00:00" u="1"/>
        <d v="2018-03-13T00:00:00" u="1"/>
        <d v="2018-02-25T00:00:00" u="1"/>
        <d v="2018-03-22T00:00:00" u="1"/>
        <d v="2018-04-06T00:00:00" u="1"/>
        <d v="2018-03-27T00:00:00" u="1"/>
        <d v="2018-03-19T00:00:00" u="1"/>
        <d v="2018-04-03T00:00:00" u="1"/>
        <d v="2018-02-15T00:00:00" u="1"/>
        <d v="2018-03-25T00:00:00" u="1"/>
      </sharedItems>
    </cacheField>
    <cacheField name="Határidő" numFmtId="14">
      <sharedItems containsSemiMixedTypes="0" containsNonDate="0" containsDate="1" containsString="0" minDate="2018-05-04T00:00:00" maxDate="2018-07-07T00:00:00" count="22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  <d v="2018-05-28T00:00:00" u="1"/>
        <d v="2018-07-05T00:00:00" u="1"/>
        <d v="2018-05-16T00:00:00" u="1"/>
        <d v="2018-05-04T00:00:00" u="1"/>
        <d v="2018-06-05T00:00:00" u="1"/>
        <d v="2018-05-30T00:00:00" u="1"/>
        <d v="2018-05-26T00:00:00" u="1"/>
        <d v="2018-06-10T00:00:00" u="1"/>
        <d v="2018-06-15T00:00:00" u="1"/>
        <d v="2018-05-10T00:00:00" u="1"/>
        <d v="2018-05-06T00:00:00" u="1"/>
      </sharedItems>
    </cacheField>
    <cacheField name="Állapot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Százalék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516EF3-CF70-422A-8EC9-A4F613873317}" name="FeladatokKimutatás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22">
        <item m="1" x="20"/>
        <item m="1" x="14"/>
        <item m="1" x="13"/>
        <item m="1" x="11"/>
        <item m="1" x="18"/>
        <item m="1" x="15"/>
        <item m="1" x="21"/>
        <item m="1" x="17"/>
        <item m="1" x="12"/>
        <item m="1" x="19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4" outline="0" showAll="0" defaultSubtotal="0">
      <items count="22">
        <item m="1" x="14"/>
        <item m="1" x="21"/>
        <item m="1" x="20"/>
        <item m="1" x="13"/>
        <item m="1" x="17"/>
        <item m="1" x="11"/>
        <item m="1" x="16"/>
        <item m="1" x="15"/>
        <item m="1" x="18"/>
        <item m="1" x="19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/>
  </pivotFields>
  <rowFields count="6">
    <field x="2"/>
    <field x="1"/>
    <field x="0"/>
    <field x="3"/>
    <field x="4"/>
    <field x="5"/>
  </rowFields>
  <rowItems count="12">
    <i>
      <x/>
      <x/>
      <x/>
      <x v="11"/>
      <x v="11"/>
      <x v="10"/>
    </i>
    <i r="2">
      <x v="7"/>
      <x v="15"/>
      <x v="15"/>
      <x v="5"/>
    </i>
    <i r="2">
      <x v="11"/>
      <x v="18"/>
      <x v="19"/>
      <x v="8"/>
    </i>
    <i r="1">
      <x v="2"/>
      <x v="3"/>
      <x v="21"/>
      <x v="21"/>
      <x v="7"/>
    </i>
    <i>
      <x v="1"/>
      <x/>
      <x v="4"/>
      <x v="12"/>
      <x v="12"/>
      <x/>
    </i>
    <i r="2">
      <x v="5"/>
      <x v="13"/>
      <x v="13"/>
      <x v="9"/>
    </i>
    <i r="2">
      <x v="8"/>
      <x v="16"/>
      <x v="16"/>
      <x v="2"/>
    </i>
    <i>
      <x v="2"/>
      <x/>
      <x v="6"/>
      <x v="14"/>
      <x v="14"/>
      <x v="1"/>
    </i>
    <i r="2">
      <x v="9"/>
      <x v="17"/>
      <x v="17"/>
      <x v="3"/>
    </i>
    <i r="1">
      <x v="1"/>
      <x v="2"/>
      <x v="20"/>
      <x v="20"/>
      <x v="6"/>
    </i>
    <i>
      <x v="3"/>
      <x/>
      <x v="10"/>
      <x v="18"/>
      <x v="18"/>
      <x v="4"/>
    </i>
    <i r="1">
      <x v="1"/>
      <x v="1"/>
      <x v="19"/>
      <x v="12"/>
      <x v="5"/>
    </i>
  </rowItems>
  <colItems count="1">
    <i/>
  </colItems>
  <formats count="79">
    <format dxfId="157">
      <pivotArea type="all" dataOnly="0" outline="0" fieldPosition="0"/>
    </format>
    <format dxfId="156">
      <pivotArea field="2" type="button" dataOnly="0" labelOnly="1" outline="0" axis="axisRow" fieldPosition="0"/>
    </format>
    <format dxfId="155">
      <pivotArea field="1" type="button" dataOnly="0" labelOnly="1" outline="0" axis="axisRow" fieldPosition="1"/>
    </format>
    <format dxfId="154">
      <pivotArea field="0" type="button" dataOnly="0" labelOnly="1" outline="0" axis="axisRow" fieldPosition="2"/>
    </format>
    <format dxfId="153">
      <pivotArea field="3" type="button" dataOnly="0" labelOnly="1" outline="0" axis="axisRow" fieldPosition="3"/>
    </format>
    <format dxfId="152">
      <pivotArea field="4" type="button" dataOnly="0" labelOnly="1" outline="0" axis="axisRow" fieldPosition="4"/>
    </format>
    <format dxfId="151">
      <pivotArea field="5" type="button" dataOnly="0" labelOnly="1" outline="0" axis="axisRow" fieldPosition="5"/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148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147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146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145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144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143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142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141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140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139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1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0"/>
          </reference>
        </references>
      </pivotArea>
    </format>
    <format dxfId="1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11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11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11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1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1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10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10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10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1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4"/>
          </reference>
        </references>
      </pivotArea>
    </format>
    <format dxfId="10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5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</formats>
  <pivotTableStyleInfo name="Feladatinformációk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z oktató, majd kurzus szerint csoportosított feladatinformációkat a program automatikusan frissíti a Feladatütemezés munkalap Feladatok táblázatának megfelelően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Feladat" xr10:uid="{C608D516-648E-4581-9DDD-F45894FAEFE6}" sourceName="Feladat">
  <pivotTables>
    <pivotTable tabId="3" name="FeladatokKimutatás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urzus" xr10:uid="{A76F1E50-901C-4D2D-8085-769BE6CAD0E3}" sourceName="Kurzus">
  <pivotTables>
    <pivotTable tabId="3" name="FeladatokKimutatás"/>
  </pivotTables>
  <data>
    <tabular pivotCacheId="3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ezdés_dátuma" xr10:uid="{1F542365-51ED-4DE3-9564-9975E79C2EF2}" sourceName="Kezdés dátuma">
  <pivotTables>
    <pivotTable tabId="3" name="FeladatokKimutatás"/>
  </pivotTables>
  <data>
    <tabular pivotCacheId="3">
      <items count="22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20" s="1" nd="1"/>
        <i x="14" s="1" nd="1"/>
        <i x="13" s="1" nd="1"/>
        <i x="11" s="1" nd="1"/>
        <i x="18" s="1" nd="1"/>
        <i x="15" s="1" nd="1"/>
        <i x="21" s="1" nd="1"/>
        <i x="17" s="1" nd="1"/>
        <i x="12" s="1" nd="1"/>
        <i x="19" s="1" nd="1"/>
        <i x="1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Határidő" xr10:uid="{6CCC4A08-E645-430F-BFF2-480EF2D2D074}" sourceName="Határidő">
  <pivotTables>
    <pivotTable tabId="3" name="FeladatokKimutatás"/>
  </pivotTables>
  <data>
    <tabular pivotCacheId="3">
      <items count="22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4" s="1" nd="1"/>
        <i x="21" s="1" nd="1"/>
        <i x="20" s="1" nd="1"/>
        <i x="13" s="1" nd="1"/>
        <i x="17" s="1" nd="1"/>
        <i x="11" s="1" nd="1"/>
        <i x="16" s="1" nd="1"/>
        <i x="15" s="1" nd="1"/>
        <i x="18" s="1" nd="1"/>
        <i x="19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Állapot" xr10:uid="{6F7ECDCD-2AAB-46BB-9006-EFFC9A515F26}" sourceName="Állapot">
  <pivotTables>
    <pivotTable tabId="3" name="FeladatokKimutatás"/>
  </pivotTables>
  <data>
    <tabular pivotCacheId="3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ladat" xr10:uid="{9F09C7F5-8655-4A19-B6F8-8FA968D93A94}" cache="Szeletelő_Feladat" caption="Feladat" style="Assignment detail Slicer" rowHeight="183600"/>
  <slicer name="Kurzus" xr10:uid="{B22340FC-5516-4BE8-86A0-8D7B7928FB07}" cache="Szeletelő_Kurzus" caption="Kurzus" style="Assignment detail Slicer" rowHeight="183600"/>
  <slicer name="Kezdés dátuma" xr10:uid="{EDD88F01-5BAE-4BAF-A39B-479B21B6F68D}" cache="Szeletelő_Kezdés_dátuma" caption="Kezdés dátuma" style="Assignment detail Slicer" rowHeight="183600"/>
  <slicer name="Határidő" xr10:uid="{5DE7F370-8619-48EB-8E07-31D43D67CD78}" cache="Szeletelő_Határidő" caption="Határidő" style="Assignment detail Slicer" rowHeight="183600"/>
  <slicer name="Állapot" xr10:uid="{31371BEA-2BFA-4064-BF72-E432EB3BFB95}" cache="Szeletelő_Állapot" caption="Állapot" style="Assignment detail Slicer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eladatok" displayName="Feladatok" ref="B5:H17" totalsRowShown="0" dataDxfId="163">
  <autoFilter ref="B5:H17" xr:uid="{00000000-0009-0000-0100-000002000000}"/>
  <tableColumns count="7">
    <tableColumn id="2" xr3:uid="{00000000-0010-0000-0000-000002000000}" name="Feladat" dataDxfId="162"/>
    <tableColumn id="1" xr3:uid="{00000000-0010-0000-0000-000001000000}" name="Kurzus" dataDxfId="161"/>
    <tableColumn id="6" xr3:uid="{00000000-0010-0000-0000-000006000000}" name="Oktató" dataDxfId="160"/>
    <tableColumn id="4" xr3:uid="{00000000-0010-0000-0000-000004000000}" name="Kezdés dátuma" dataCellStyle="Dátum"/>
    <tableColumn id="3" xr3:uid="{00000000-0010-0000-0000-000003000000}" name="Határidő" dataCellStyle="Dátum">
      <calculatedColumnFormula>TODAY()+(ROW(A1)*10)-25</calculatedColumnFormula>
    </tableColumn>
    <tableColumn id="5" xr3:uid="{00000000-0010-0000-0000-000005000000}" name="Állapot" dataDxfId="159" dataCellStyle="Százalék">
      <calculatedColumnFormula>Feladatok[[#This Row],[Százalék]]</calculatedColumnFormula>
    </tableColumn>
    <tableColumn id="7" xr3:uid="{00000000-0010-0000-0000-000007000000}" name="Százalék" dataDxfId="158" dataCellStyle="Százalék"/>
  </tableColumns>
  <tableStyleInfo name="Feladatütemezés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feladatot, a kurzust, az oktatót, a kezdés dátumát, a határidőt és a készenléti százalékot. Az állapotjelző automatikusan frissül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69.85546875" bestFit="1" customWidth="1"/>
    <col min="3" max="3" width="24.85546875" customWidth="1"/>
    <col min="4" max="4" width="24.5703125" customWidth="1"/>
    <col min="5" max="5" width="16.85546875" style="27" bestFit="1" customWidth="1"/>
    <col min="6" max="6" width="12.7109375" style="27" customWidth="1"/>
    <col min="7" max="7" width="13.28515625" customWidth="1"/>
    <col min="8" max="8" width="11" customWidth="1"/>
    <col min="9" max="9" width="2.7109375" customWidth="1"/>
    <col min="10" max="10" width="3.7109375" customWidth="1"/>
  </cols>
  <sheetData>
    <row r="1" spans="2:8" ht="37.5" customHeight="1" x14ac:dyDescent="0.25">
      <c r="B1" s="29" t="s">
        <v>0</v>
      </c>
      <c r="C1" s="29"/>
      <c r="D1" s="30" t="s">
        <v>19</v>
      </c>
      <c r="E1" s="30"/>
      <c r="F1" s="30"/>
      <c r="G1" s="30"/>
      <c r="H1" s="30"/>
    </row>
    <row r="2" spans="2:8" ht="24.95" customHeight="1" x14ac:dyDescent="0.25">
      <c r="B2" s="29"/>
      <c r="C2" s="29"/>
      <c r="D2" s="28" t="s">
        <v>20</v>
      </c>
      <c r="E2" s="28"/>
      <c r="F2" s="19" t="s">
        <v>27</v>
      </c>
      <c r="G2" s="20" t="s">
        <v>29</v>
      </c>
      <c r="H2" s="18">
        <v>0.99</v>
      </c>
    </row>
    <row r="3" spans="2:8" ht="24.95" customHeight="1" x14ac:dyDescent="0.25">
      <c r="B3" s="17" t="s">
        <v>1</v>
      </c>
      <c r="C3" s="9">
        <v>2</v>
      </c>
      <c r="D3" s="9" t="s">
        <v>40</v>
      </c>
      <c r="E3" s="11"/>
      <c r="F3" s="12"/>
      <c r="G3" s="4"/>
      <c r="H3" s="4"/>
    </row>
    <row r="4" spans="2:8" ht="13.5" customHeight="1" x14ac:dyDescent="0.25">
      <c r="E4" s="10"/>
      <c r="F4" s="10"/>
    </row>
    <row r="5" spans="2:8" ht="30" customHeight="1" x14ac:dyDescent="0.25">
      <c r="B5" s="13" t="s">
        <v>2</v>
      </c>
      <c r="C5" s="13" t="s">
        <v>15</v>
      </c>
      <c r="D5" s="13" t="s">
        <v>21</v>
      </c>
      <c r="E5" s="14" t="s">
        <v>26</v>
      </c>
      <c r="F5" s="14" t="s">
        <v>28</v>
      </c>
      <c r="G5" s="13" t="s">
        <v>30</v>
      </c>
      <c r="H5" s="13" t="s">
        <v>31</v>
      </c>
    </row>
    <row r="6" spans="2:8" ht="30" customHeight="1" x14ac:dyDescent="0.25">
      <c r="B6" s="15" t="s">
        <v>3</v>
      </c>
      <c r="C6" s="8" t="s">
        <v>16</v>
      </c>
      <c r="D6" s="8" t="s">
        <v>22</v>
      </c>
      <c r="E6" s="22">
        <f ca="1">TODAY()-30</f>
        <v>43177</v>
      </c>
      <c r="F6" s="22">
        <f ca="1">TODAY()+30</f>
        <v>43237</v>
      </c>
      <c r="G6" s="21">
        <f>Feladatok[[#This Row],[Százalék]]</f>
        <v>1</v>
      </c>
      <c r="H6" s="21">
        <v>1</v>
      </c>
    </row>
    <row r="7" spans="2:8" ht="30" customHeight="1" x14ac:dyDescent="0.25">
      <c r="B7" s="15" t="s">
        <v>4</v>
      </c>
      <c r="C7" s="8" t="s">
        <v>16</v>
      </c>
      <c r="D7" s="8" t="s">
        <v>23</v>
      </c>
      <c r="E7" s="22">
        <f ca="1">TODAY()-20</f>
        <v>43187</v>
      </c>
      <c r="F7" s="22">
        <f ca="1">TODAY()+60</f>
        <v>43267</v>
      </c>
      <c r="G7" s="21">
        <f>Feladatok[[#This Row],[Százalék]]</f>
        <v>0.1</v>
      </c>
      <c r="H7" s="21">
        <v>0.1</v>
      </c>
    </row>
    <row r="8" spans="2:8" ht="30" customHeight="1" x14ac:dyDescent="0.25">
      <c r="B8" s="15" t="s">
        <v>5</v>
      </c>
      <c r="C8" s="8" t="s">
        <v>16</v>
      </c>
      <c r="D8" s="8" t="s">
        <v>23</v>
      </c>
      <c r="E8" s="22">
        <f ca="1">TODAY()-15</f>
        <v>43192</v>
      </c>
      <c r="F8" s="22">
        <f ca="1">TODAY()+42</f>
        <v>43249</v>
      </c>
      <c r="G8" s="21">
        <f>Feladatok[[#This Row],[Százalék]]</f>
        <v>0.8</v>
      </c>
      <c r="H8" s="21">
        <v>0.8</v>
      </c>
    </row>
    <row r="9" spans="2:8" ht="30" customHeight="1" x14ac:dyDescent="0.25">
      <c r="B9" s="15" t="s">
        <v>6</v>
      </c>
      <c r="C9" s="8" t="s">
        <v>16</v>
      </c>
      <c r="D9" s="8" t="s">
        <v>24</v>
      </c>
      <c r="E9" s="22">
        <f ca="1">TODAY()-60</f>
        <v>43147</v>
      </c>
      <c r="F9" s="22">
        <f ca="1">TODAY()+40</f>
        <v>43247</v>
      </c>
      <c r="G9" s="21">
        <f>Feladatok[[#This Row],[Százalék]]</f>
        <v>0.2</v>
      </c>
      <c r="H9" s="21">
        <v>0.2</v>
      </c>
    </row>
    <row r="10" spans="2:8" ht="30" customHeight="1" x14ac:dyDescent="0.25">
      <c r="B10" s="15" t="s">
        <v>7</v>
      </c>
      <c r="C10" s="8" t="s">
        <v>16</v>
      </c>
      <c r="D10" s="8" t="s">
        <v>22</v>
      </c>
      <c r="E10" s="22">
        <f ca="1">TODAY()-25</f>
        <v>43182</v>
      </c>
      <c r="F10" s="22">
        <f ca="1">TODAY()+20</f>
        <v>43227</v>
      </c>
      <c r="G10" s="21">
        <f>Feladatok[[#This Row],[Százalék]]</f>
        <v>0.5</v>
      </c>
      <c r="H10" s="21">
        <v>0.5</v>
      </c>
    </row>
    <row r="11" spans="2:8" ht="30" customHeight="1" x14ac:dyDescent="0.25">
      <c r="B11" s="15" t="s">
        <v>8</v>
      </c>
      <c r="C11" s="8" t="s">
        <v>16</v>
      </c>
      <c r="D11" s="8" t="s">
        <v>23</v>
      </c>
      <c r="E11" s="22">
        <f ca="1">TODAY()-34</f>
        <v>43173</v>
      </c>
      <c r="F11" s="22">
        <f ca="1">TODAY()+80</f>
        <v>43287</v>
      </c>
      <c r="G11" s="21">
        <f>Feladatok[[#This Row],[Százalék]]</f>
        <v>0.3</v>
      </c>
      <c r="H11" s="21">
        <v>0.3</v>
      </c>
    </row>
    <row r="12" spans="2:8" ht="30" customHeight="1" x14ac:dyDescent="0.25">
      <c r="B12" s="15" t="s">
        <v>9</v>
      </c>
      <c r="C12" s="8" t="s">
        <v>16</v>
      </c>
      <c r="D12" s="8" t="s">
        <v>24</v>
      </c>
      <c r="E12" s="22">
        <f ca="1">TODAY()-22</f>
        <v>43185</v>
      </c>
      <c r="F12" s="22">
        <f ca="1">TODAY()+24</f>
        <v>43231</v>
      </c>
      <c r="G12" s="21">
        <f>Feladatok[[#This Row],[Százalék]]</f>
        <v>0.35</v>
      </c>
      <c r="H12" s="21">
        <v>0.35</v>
      </c>
    </row>
    <row r="13" spans="2:8" ht="30" customHeight="1" x14ac:dyDescent="0.25">
      <c r="B13" s="15" t="s">
        <v>10</v>
      </c>
      <c r="C13" s="8" t="s">
        <v>16</v>
      </c>
      <c r="D13" s="8" t="s">
        <v>25</v>
      </c>
      <c r="E13" s="22">
        <f ca="1">TODAY()-10</f>
        <v>43197</v>
      </c>
      <c r="F13" s="22">
        <f ca="1">TODAY()+50</f>
        <v>43257</v>
      </c>
      <c r="G13" s="21">
        <f>Feladatok[[#This Row],[Százalék]]</f>
        <v>0.4</v>
      </c>
      <c r="H13" s="21">
        <v>0.4</v>
      </c>
    </row>
    <row r="14" spans="2:8" ht="30" customHeight="1" x14ac:dyDescent="0.25">
      <c r="B14" s="15" t="s">
        <v>11</v>
      </c>
      <c r="C14" s="8" t="s">
        <v>16</v>
      </c>
      <c r="D14" s="8" t="s">
        <v>22</v>
      </c>
      <c r="E14" s="22">
        <f ca="1">TODAY()-10</f>
        <v>43197</v>
      </c>
      <c r="F14" s="22">
        <f ca="1">TODAY()+18</f>
        <v>43225</v>
      </c>
      <c r="G14" s="21">
        <f>Feladatok[[#This Row],[Százalék]]</f>
        <v>0.75</v>
      </c>
      <c r="H14" s="21">
        <v>0.75</v>
      </c>
    </row>
    <row r="15" spans="2:8" ht="30" customHeight="1" x14ac:dyDescent="0.25">
      <c r="B15" s="15" t="s">
        <v>12</v>
      </c>
      <c r="C15" s="8" t="s">
        <v>17</v>
      </c>
      <c r="D15" s="8" t="s">
        <v>25</v>
      </c>
      <c r="E15" s="22">
        <f ca="1">TODAY()-50</f>
        <v>43157</v>
      </c>
      <c r="F15" s="22">
        <f ca="1">TODAY()+60</f>
        <v>43267</v>
      </c>
      <c r="G15" s="21">
        <f>Feladatok[[#This Row],[Százalék]]</f>
        <v>0.5</v>
      </c>
      <c r="H15" s="21">
        <v>0.5</v>
      </c>
    </row>
    <row r="16" spans="2:8" ht="30" customHeight="1" x14ac:dyDescent="0.25">
      <c r="B16" s="15" t="s">
        <v>13</v>
      </c>
      <c r="C16" s="8" t="s">
        <v>17</v>
      </c>
      <c r="D16" s="8" t="s">
        <v>24</v>
      </c>
      <c r="E16" s="22">
        <f ca="1">TODAY()-13</f>
        <v>43194</v>
      </c>
      <c r="F16" s="22">
        <f ca="1">TODAY()+55</f>
        <v>43262</v>
      </c>
      <c r="G16" s="21">
        <f>Feladatok[[#This Row],[Százalék]]</f>
        <v>0.55000000000000004</v>
      </c>
      <c r="H16" s="21">
        <v>0.55000000000000004</v>
      </c>
    </row>
    <row r="17" spans="2:8" ht="30" customHeight="1" x14ac:dyDescent="0.25">
      <c r="B17" s="15" t="s">
        <v>14</v>
      </c>
      <c r="C17" s="8" t="s">
        <v>18</v>
      </c>
      <c r="D17" s="8" t="s">
        <v>22</v>
      </c>
      <c r="E17" s="22">
        <f ca="1">TODAY()-28</f>
        <v>43179</v>
      </c>
      <c r="F17" s="22">
        <f ca="1">TODAY()+44</f>
        <v>43251</v>
      </c>
      <c r="G17" s="21">
        <f>Feladatok[[#This Row],[Százalék]]</f>
        <v>0.6</v>
      </c>
      <c r="H17" s="21">
        <v>0.6</v>
      </c>
    </row>
  </sheetData>
  <mergeCells count="3">
    <mergeCell ref="D2:E2"/>
    <mergeCell ref="B1:C2"/>
    <mergeCell ref="D1:H1"/>
  </mergeCells>
  <conditionalFormatting sqref="B6:H17">
    <cfRule type="expression" dxfId="166" priority="2" stopIfTrue="1">
      <formula>$G6=1</formula>
    </cfRule>
    <cfRule type="expression" dxfId="165" priority="3" stopIfTrue="1">
      <formula>(KiemelésiSzabály)*($F6&lt;=TODAY()+Dátumellenőrzés)*($F6&gt;=TODAY())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164" priority="5">
      <formula>$D$3="Nincs Kiemelés"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Válassza ki az időtartamot a listából. Válassza a MÉGSE elemet, jelenítse meg a választási lehetőségeket az ALT+LE billentyűkombinációval, jelölje ki a kívánt lehetőséget a LE nyílbillentyűvel, majd nyomja le az ENTER billentyűt." prompt="Ebben a cellában választhatja ki az időtartamot a feladat-határidők kiemeléséhez. Nyissa meg a legördülő listát az ALT+LE billentyűkombinációval, válassza ki a kívánt értéket a LE nyílbillentyűvel, majd nyomja le az ENTER billentyűt." sqref="D3" xr:uid="{00000000-0002-0000-0000-000000000000}">
      <formula1>"NINCS KIEMELÉS,NAPOK,HETEK,HÓNAPOK"</formula1>
    </dataValidation>
    <dataValidation type="list" errorStyle="warning" allowBlank="1" showInputMessage="1" showErrorMessage="1" error="A listából kiválaszthatja az időtartam értékét. Válassza a MÉGSE elemet, jelenítse meg a választási lehetőségeket az ALT+LE billentyűkombinációval, jelölje ki a kívánt lehetőséget a LE nyílbillentyűvel, majd nyomja le az ENTER billentyűt." prompt="Ebben a cellában választhatja ki az időtartam értékét a feladat-határidők kiemeléséhez. Nyissa meg a legördülő listát az ALT+LE billentyűkombinációval, válassza ki a kívánt értéket a LE nyílbillentyűvel, majd nyomja le az ENTER billentyűt." sqref="C3" xr:uid="{00000000-0002-0000-0000-000001000000}">
      <formula1>"1,2,3,4,5,6,7,8,9,10,11,12,13,14,15,16,17,18,19,20,21,22,23,24,25,26,27,28,29,30"</formula1>
    </dataValidation>
    <dataValidation allowBlank="1" showInputMessage="1" showErrorMessage="1" prompt="Ebben az oszlopban adhatja meg a feladatot. A címsor szűrőivel rákereshet az adott bejegyzésekre." sqref="B5" xr:uid="{00000000-0002-0000-0000-000002000000}"/>
    <dataValidation allowBlank="1" showInputMessage="1" showErrorMessage="1" prompt="Ebben az oszlopban adhatja meg a kurzust." sqref="C5" xr:uid="{00000000-0002-0000-0000-000003000000}"/>
    <dataValidation allowBlank="1" showInputMessage="1" showErrorMessage="1" prompt="Ebben az oszlopban adhatja meg az oktatót." sqref="D5" xr:uid="{00000000-0002-0000-0000-000004000000}"/>
    <dataValidation allowBlank="1" showInputMessage="1" showErrorMessage="1" prompt="Ebben az oszlopban adhatja meg a kezdés dátumát." sqref="E5" xr:uid="{00000000-0002-0000-0000-000005000000}"/>
    <dataValidation allowBlank="1" showInputMessage="1" showErrorMessage="1" prompt="Ebben az oszlopban adhatja meg a határidőt." sqref="F5" xr:uid="{00000000-0002-0000-0000-000006000000}"/>
    <dataValidation allowBlank="1" showInputMessage="1" showErrorMessage="1" prompt="Az ebben az oszlopban található állapotjelző automatikusan frissül." sqref="G5" xr:uid="{00000000-0002-0000-0000-000007000000}"/>
    <dataValidation allowBlank="1" showInputMessage="1" showErrorMessage="1" prompt="Ebben az oszlopban adhatja meg a készenléti százalékot." sqref="H5" xr:uid="{00000000-0002-0000-0000-000008000000}"/>
    <dataValidation allowBlank="1" showInputMessage="1" showErrorMessage="1" prompt="Válasszon feltételt az adott határidőn belüli feladatokhoz a C3 és a D3 cellában a jobb oldalon." sqref="B3" xr:uid="{00000000-0002-0000-0000-000009000000}"/>
    <dataValidation allowBlank="1" showInputMessage="1" showErrorMessage="1" prompt="Ebben a cellában szerepel a munkalap címe. Az állapot színsávjának jelmagyarázata az F2–H2 cellákban található. A D1 cellában a Feladatinformációk munkalapra vezető hivatkozás található." sqref="B1:C2" xr:uid="{00000000-0002-0000-0000-00000A000000}"/>
    <dataValidation allowBlank="1" showInputMessage="1" showErrorMessage="1" prompt="Az állapot színsávjának jelmagyarázata a jobb oldali cellákban található. A Feladat táblázat Állapot oszlopában a színsávok automatikusan frissülnek." sqref="D2:E2" xr:uid="{00000000-0002-0000-0000-00000B000000}"/>
    <dataValidation allowBlank="1" showInputMessage="1" showErrorMessage="1" prompt="Ebben a munkafüzetben létrehozhat egy feladatütemezést. Adja meg az adatokat a munkalapon a B5 cellával kezdődő Feladatok táblázatban." sqref="A1" xr:uid="{00000000-0002-0000-0000-00000C000000}"/>
    <dataValidation allowBlank="1" showInputMessage="1" showErrorMessage="1" prompt="A 0%-kal egyenlő vagy annál nagyobb, de 40%-nál kisebb értékű feladatállapot a következő RGB-színnel lesz kiemelve: R=123 G=209 B=255." sqref="F2" xr:uid="{00000000-0002-0000-0000-00000D000000}"/>
    <dataValidation allowBlank="1" showInputMessage="1" showErrorMessage="1" prompt="A 40%-nál nagyobb, de 75%-nál kisebb értékű feladatállapot a következő RGB-színnel lesz kiemelve: R=188 G=222 B=182." sqref="G2" xr:uid="{00000000-0002-0000-0000-00000E000000}"/>
    <dataValidation allowBlank="1" showInputMessage="1" showErrorMessage="1" prompt="A 75%-nál nagyobb, de 100%-nál kisebb értékű feladatállapot a következő RGB-színnel lesz kiemelve: R=254 G=198 B=11." sqref="H2" xr:uid="{00000000-0002-0000-0000-00000F000000}"/>
    <dataValidation allowBlank="1" showInputMessage="1" showErrorMessage="1" prompt="A Feladatinformációk munkalapra vezető hivatkozás" sqref="D1" xr:uid="{00000000-0002-0000-0000-000010000000}"/>
  </dataValidations>
  <hyperlinks>
    <hyperlink ref="D1:H1" location="Feladatinformációk!A1" tooltip="Ide kattintva a Feladatinformációk munkalapra léphet." display="FELADATINFORMÁCIÓK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O75"/>
  <sheetViews>
    <sheetView showGridLines="0" zoomScaleNormal="100" workbookViewId="0"/>
  </sheetViews>
  <sheetFormatPr defaultRowHeight="30" customHeight="1" x14ac:dyDescent="0.25"/>
  <cols>
    <col min="1" max="1" width="2.7109375" style="3" customWidth="1"/>
    <col min="2" max="2" width="19" style="1" customWidth="1"/>
    <col min="3" max="3" width="26.140625" style="7" customWidth="1"/>
    <col min="4" max="4" width="23.5703125" style="6" customWidth="1"/>
    <col min="5" max="5" width="19.140625" style="5" bestFit="1" customWidth="1"/>
    <col min="6" max="6" width="16.28515625" style="5" customWidth="1"/>
    <col min="7" max="7" width="13.85546875" style="5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29" t="s">
        <v>32</v>
      </c>
      <c r="C1" s="29"/>
      <c r="D1" s="29"/>
      <c r="E1" s="29"/>
      <c r="F1" s="29"/>
      <c r="G1" s="29"/>
      <c r="H1" s="29"/>
      <c r="I1" s="29"/>
      <c r="J1" s="29"/>
      <c r="K1" s="29"/>
      <c r="L1" s="30" t="s">
        <v>38</v>
      </c>
      <c r="M1" s="30"/>
      <c r="N1" s="30"/>
    </row>
    <row r="2" spans="1:15" ht="50.1" customHeight="1" x14ac:dyDescent="0.25">
      <c r="A2"/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3.25" x14ac:dyDescent="0.25">
      <c r="A3" s="2"/>
      <c r="B3" s="23" t="s">
        <v>21</v>
      </c>
      <c r="C3" s="23" t="s">
        <v>15</v>
      </c>
      <c r="D3" s="23" t="s">
        <v>2</v>
      </c>
      <c r="E3" s="23" t="s">
        <v>26</v>
      </c>
      <c r="F3" s="23" t="s">
        <v>28</v>
      </c>
      <c r="G3" s="23" t="s">
        <v>30</v>
      </c>
      <c r="I3" s="33" t="s">
        <v>34</v>
      </c>
      <c r="J3" s="33"/>
      <c r="K3" s="33" t="s">
        <v>36</v>
      </c>
      <c r="L3" s="33"/>
      <c r="M3" s="33" t="s">
        <v>39</v>
      </c>
      <c r="N3" s="33"/>
      <c r="O3" s="33"/>
    </row>
    <row r="4" spans="1:15" ht="15.75" x14ac:dyDescent="0.25">
      <c r="B4" s="31" t="s">
        <v>22</v>
      </c>
      <c r="C4" s="31" t="s">
        <v>16</v>
      </c>
      <c r="D4" s="25" t="s">
        <v>3</v>
      </c>
      <c r="E4" s="26">
        <v>43177</v>
      </c>
      <c r="F4" s="26">
        <v>43237</v>
      </c>
      <c r="G4" s="24">
        <v>1</v>
      </c>
      <c r="I4" s="33"/>
      <c r="J4" s="33"/>
      <c r="K4" s="33"/>
      <c r="L4" s="33"/>
      <c r="M4" s="33"/>
      <c r="N4" s="33"/>
      <c r="O4" s="33"/>
    </row>
    <row r="5" spans="1:15" ht="15.75" x14ac:dyDescent="0.25">
      <c r="B5" s="32"/>
      <c r="C5" s="32"/>
      <c r="D5" s="25" t="s">
        <v>7</v>
      </c>
      <c r="E5" s="26">
        <v>43182</v>
      </c>
      <c r="F5" s="26">
        <v>43227</v>
      </c>
      <c r="G5" s="24">
        <v>0.5</v>
      </c>
      <c r="I5" s="33"/>
      <c r="J5" s="33"/>
      <c r="K5" s="33"/>
      <c r="L5" s="33"/>
      <c r="M5" s="33"/>
      <c r="N5" s="33"/>
      <c r="O5" s="33"/>
    </row>
    <row r="6" spans="1:15" ht="15.75" x14ac:dyDescent="0.25">
      <c r="B6" s="32"/>
      <c r="C6" s="32"/>
      <c r="D6" s="25" t="s">
        <v>11</v>
      </c>
      <c r="E6" s="26">
        <v>43197</v>
      </c>
      <c r="F6" s="26">
        <v>43225</v>
      </c>
      <c r="G6" s="24">
        <v>0.75</v>
      </c>
      <c r="I6" s="33"/>
      <c r="J6" s="33"/>
      <c r="K6" s="33"/>
      <c r="L6" s="33"/>
      <c r="M6" s="33"/>
      <c r="N6" s="33"/>
      <c r="O6" s="33"/>
    </row>
    <row r="7" spans="1:15" ht="15.75" x14ac:dyDescent="0.25">
      <c r="B7" s="32"/>
      <c r="C7" s="25" t="s">
        <v>18</v>
      </c>
      <c r="D7" s="25" t="s">
        <v>14</v>
      </c>
      <c r="E7" s="26">
        <v>43179</v>
      </c>
      <c r="F7" s="26">
        <v>43251</v>
      </c>
      <c r="G7" s="24">
        <v>0.6</v>
      </c>
      <c r="I7" s="33"/>
      <c r="J7" s="33"/>
      <c r="K7" s="33"/>
      <c r="L7" s="33"/>
      <c r="M7" s="33"/>
      <c r="N7" s="33"/>
      <c r="O7" s="33"/>
    </row>
    <row r="8" spans="1:15" ht="15.75" x14ac:dyDescent="0.25">
      <c r="B8" s="31" t="s">
        <v>23</v>
      </c>
      <c r="C8" s="31" t="s">
        <v>16</v>
      </c>
      <c r="D8" s="25" t="s">
        <v>4</v>
      </c>
      <c r="E8" s="26">
        <v>43187</v>
      </c>
      <c r="F8" s="26">
        <v>43267</v>
      </c>
      <c r="G8" s="24">
        <v>0.1</v>
      </c>
      <c r="I8" s="33"/>
      <c r="J8" s="33"/>
      <c r="K8" s="33"/>
      <c r="L8" s="33"/>
      <c r="M8" s="33"/>
      <c r="N8" s="33"/>
      <c r="O8" s="33"/>
    </row>
    <row r="9" spans="1:15" ht="15.75" x14ac:dyDescent="0.25">
      <c r="B9" s="32"/>
      <c r="C9" s="32"/>
      <c r="D9" s="25" t="s">
        <v>5</v>
      </c>
      <c r="E9" s="26">
        <v>43192</v>
      </c>
      <c r="F9" s="26">
        <v>43249</v>
      </c>
      <c r="G9" s="24">
        <v>0.8</v>
      </c>
      <c r="I9" s="33"/>
      <c r="J9" s="33"/>
      <c r="K9" s="33"/>
      <c r="L9" s="33"/>
      <c r="M9" s="33"/>
      <c r="N9" s="33"/>
      <c r="O9" s="33"/>
    </row>
    <row r="10" spans="1:15" ht="15.75" x14ac:dyDescent="0.25">
      <c r="B10" s="32"/>
      <c r="C10" s="32"/>
      <c r="D10" s="25" t="s">
        <v>8</v>
      </c>
      <c r="E10" s="26">
        <v>43173</v>
      </c>
      <c r="F10" s="26">
        <v>43287</v>
      </c>
      <c r="G10" s="24">
        <v>0.3</v>
      </c>
      <c r="I10" s="33"/>
      <c r="J10" s="33"/>
      <c r="K10" s="33"/>
      <c r="L10" s="33"/>
      <c r="M10" s="33"/>
      <c r="N10" s="33"/>
      <c r="O10" s="33"/>
    </row>
    <row r="11" spans="1:15" ht="15.75" x14ac:dyDescent="0.25">
      <c r="B11" s="31" t="s">
        <v>24</v>
      </c>
      <c r="C11" s="32" t="s">
        <v>16</v>
      </c>
      <c r="D11" s="25" t="s">
        <v>6</v>
      </c>
      <c r="E11" s="26">
        <v>43147</v>
      </c>
      <c r="F11" s="26">
        <v>43247</v>
      </c>
      <c r="G11" s="24">
        <v>0.2</v>
      </c>
      <c r="I11" s="33"/>
      <c r="J11" s="33"/>
      <c r="K11" s="33"/>
      <c r="L11" s="33"/>
      <c r="M11" s="33"/>
      <c r="N11" s="33"/>
      <c r="O11" s="33"/>
    </row>
    <row r="12" spans="1:15" ht="15.75" x14ac:dyDescent="0.25">
      <c r="B12" s="32"/>
      <c r="C12" s="32"/>
      <c r="D12" s="25" t="s">
        <v>9</v>
      </c>
      <c r="E12" s="26">
        <v>43185</v>
      </c>
      <c r="F12" s="26">
        <v>43231</v>
      </c>
      <c r="G12" s="24">
        <v>0.35</v>
      </c>
      <c r="I12" s="33"/>
      <c r="J12" s="33"/>
      <c r="K12" s="33"/>
      <c r="L12" s="33"/>
      <c r="M12" s="33"/>
      <c r="N12" s="33"/>
      <c r="O12" s="33"/>
    </row>
    <row r="13" spans="1:15" ht="15.75" x14ac:dyDescent="0.25">
      <c r="B13" s="32"/>
      <c r="C13" s="25" t="s">
        <v>17</v>
      </c>
      <c r="D13" s="25" t="s">
        <v>13</v>
      </c>
      <c r="E13" s="26">
        <v>43194</v>
      </c>
      <c r="F13" s="26">
        <v>43262</v>
      </c>
      <c r="G13" s="24">
        <v>0.55000000000000004</v>
      </c>
      <c r="I13" s="33" t="s">
        <v>35</v>
      </c>
      <c r="J13" s="33"/>
      <c r="K13" s="33" t="s">
        <v>37</v>
      </c>
      <c r="L13" s="33"/>
    </row>
    <row r="14" spans="1:15" ht="15.75" x14ac:dyDescent="0.25">
      <c r="B14" s="31" t="s">
        <v>25</v>
      </c>
      <c r="C14" s="25" t="s">
        <v>16</v>
      </c>
      <c r="D14" s="25" t="s">
        <v>10</v>
      </c>
      <c r="E14" s="26">
        <v>43197</v>
      </c>
      <c r="F14" s="26">
        <v>43257</v>
      </c>
      <c r="G14" s="24">
        <v>0.4</v>
      </c>
      <c r="K14" s="16"/>
      <c r="L14" s="16"/>
    </row>
    <row r="15" spans="1:15" ht="15.75" x14ac:dyDescent="0.25">
      <c r="B15" s="32"/>
      <c r="C15" s="25" t="s">
        <v>17</v>
      </c>
      <c r="D15" s="25" t="s">
        <v>12</v>
      </c>
      <c r="E15" s="26">
        <v>43157</v>
      </c>
      <c r="F15" s="26">
        <v>43267</v>
      </c>
      <c r="G15" s="24">
        <v>0.5</v>
      </c>
      <c r="I15" s="16"/>
      <c r="J15" s="16"/>
      <c r="K15" s="16"/>
      <c r="L15" s="16"/>
    </row>
    <row r="16" spans="1:15" ht="30" customHeight="1" x14ac:dyDescent="0.25">
      <c r="B16"/>
      <c r="C16"/>
      <c r="D16"/>
      <c r="E16"/>
      <c r="F16"/>
      <c r="G16"/>
      <c r="I16" s="16"/>
      <c r="J16" s="16"/>
      <c r="K16" s="16"/>
      <c r="L16" s="16"/>
    </row>
    <row r="17" spans="2:12" ht="30" customHeight="1" x14ac:dyDescent="0.25">
      <c r="B17"/>
      <c r="C17"/>
      <c r="D17"/>
      <c r="E17"/>
      <c r="F17"/>
      <c r="G17"/>
      <c r="I17" s="16"/>
      <c r="J17" s="16"/>
      <c r="K17" s="16"/>
      <c r="L17" s="16"/>
    </row>
    <row r="18" spans="2:12" ht="30" customHeight="1" x14ac:dyDescent="0.25">
      <c r="B18"/>
      <c r="C18"/>
      <c r="D18"/>
      <c r="E18"/>
      <c r="F18"/>
      <c r="G18"/>
      <c r="I18" s="16"/>
      <c r="J18" s="16"/>
      <c r="K18" s="16"/>
      <c r="L18" s="16"/>
    </row>
    <row r="19" spans="2:12" ht="30" customHeight="1" x14ac:dyDescent="0.25">
      <c r="B19"/>
      <c r="C19"/>
      <c r="D19"/>
      <c r="E19"/>
      <c r="F19"/>
      <c r="G19"/>
      <c r="I19" s="16"/>
      <c r="J19" s="16"/>
      <c r="K19" s="16"/>
      <c r="L19" s="16"/>
    </row>
    <row r="20" spans="2:12" ht="30" customHeight="1" x14ac:dyDescent="0.25">
      <c r="B20"/>
      <c r="C20"/>
      <c r="D20"/>
      <c r="E20"/>
      <c r="F20"/>
      <c r="G20"/>
      <c r="I20" s="16"/>
      <c r="J20" s="16"/>
      <c r="K20" s="16"/>
      <c r="L20" s="16"/>
    </row>
    <row r="21" spans="2:12" ht="30" customHeight="1" x14ac:dyDescent="0.25">
      <c r="B21"/>
      <c r="C21"/>
      <c r="D21"/>
      <c r="E21"/>
      <c r="F21"/>
      <c r="G21"/>
      <c r="I21" s="16"/>
      <c r="J21" s="16"/>
      <c r="K21" s="16"/>
      <c r="L21" s="16"/>
    </row>
    <row r="22" spans="2:12" ht="30" customHeight="1" x14ac:dyDescent="0.25">
      <c r="B22"/>
      <c r="C22"/>
      <c r="D22"/>
      <c r="E22"/>
      <c r="F22"/>
      <c r="G22"/>
      <c r="I22" s="16"/>
      <c r="J22" s="16"/>
      <c r="K22" s="16"/>
      <c r="L22" s="16"/>
    </row>
    <row r="23" spans="2:12" ht="30" customHeight="1" x14ac:dyDescent="0.25">
      <c r="B23"/>
      <c r="C23"/>
      <c r="D23"/>
      <c r="E23"/>
      <c r="F23"/>
      <c r="G23"/>
    </row>
    <row r="24" spans="2:12" ht="30" customHeight="1" x14ac:dyDescent="0.25">
      <c r="B24"/>
      <c r="C24"/>
      <c r="D24"/>
      <c r="E24"/>
      <c r="F24"/>
      <c r="G24"/>
    </row>
    <row r="25" spans="2:12" ht="30" customHeight="1" x14ac:dyDescent="0.25">
      <c r="B25"/>
      <c r="C25"/>
      <c r="D25"/>
      <c r="E25"/>
      <c r="F25"/>
      <c r="G25"/>
    </row>
    <row r="26" spans="2:12" ht="30" customHeight="1" x14ac:dyDescent="0.25">
      <c r="B26"/>
      <c r="C26"/>
      <c r="D26"/>
      <c r="E26"/>
      <c r="F26"/>
      <c r="G26"/>
    </row>
    <row r="27" spans="2:12" ht="30" customHeight="1" x14ac:dyDescent="0.25">
      <c r="B27"/>
      <c r="C27"/>
      <c r="D27"/>
      <c r="E27"/>
      <c r="F27"/>
      <c r="G27"/>
    </row>
    <row r="28" spans="2:12" ht="30" customHeight="1" x14ac:dyDescent="0.25">
      <c r="B28"/>
      <c r="C28"/>
      <c r="D28"/>
      <c r="E28"/>
      <c r="F28"/>
      <c r="G28"/>
    </row>
    <row r="29" spans="2:12" ht="30" customHeight="1" x14ac:dyDescent="0.25">
      <c r="B29"/>
      <c r="C29"/>
      <c r="D29"/>
      <c r="E29"/>
      <c r="F29"/>
      <c r="G29"/>
    </row>
    <row r="30" spans="2:12" ht="30" customHeight="1" x14ac:dyDescent="0.25">
      <c r="B30"/>
      <c r="C30"/>
      <c r="D30"/>
      <c r="E30"/>
      <c r="F30"/>
      <c r="G30"/>
    </row>
    <row r="31" spans="2:12" ht="30" customHeight="1" x14ac:dyDescent="0.25">
      <c r="B31"/>
      <c r="C31"/>
      <c r="D31"/>
      <c r="E31"/>
      <c r="F31"/>
      <c r="G31"/>
    </row>
    <row r="32" spans="2:12" ht="30" customHeight="1" x14ac:dyDescent="0.25">
      <c r="B32"/>
      <c r="C32"/>
      <c r="D32"/>
      <c r="E32"/>
      <c r="F32"/>
      <c r="G32"/>
    </row>
    <row r="33" spans="2:7" ht="30" customHeight="1" x14ac:dyDescent="0.25">
      <c r="B33"/>
      <c r="C33"/>
      <c r="D33"/>
      <c r="E33"/>
      <c r="F33"/>
      <c r="G33"/>
    </row>
    <row r="34" spans="2:7" ht="30" customHeight="1" x14ac:dyDescent="0.25">
      <c r="B34"/>
      <c r="C34"/>
      <c r="D34"/>
      <c r="E34"/>
      <c r="F34"/>
      <c r="G34"/>
    </row>
    <row r="35" spans="2:7" ht="30" customHeight="1" x14ac:dyDescent="0.25">
      <c r="B35"/>
      <c r="C35"/>
      <c r="D35"/>
      <c r="E35"/>
      <c r="F35"/>
      <c r="G35"/>
    </row>
    <row r="36" spans="2:7" ht="30" customHeight="1" x14ac:dyDescent="0.25">
      <c r="B36"/>
      <c r="C36"/>
      <c r="D36"/>
      <c r="E36"/>
      <c r="F36"/>
      <c r="G36"/>
    </row>
    <row r="37" spans="2:7" ht="30" customHeight="1" x14ac:dyDescent="0.25">
      <c r="B37"/>
      <c r="C37"/>
      <c r="D37"/>
      <c r="E37"/>
      <c r="F37"/>
      <c r="G37"/>
    </row>
    <row r="38" spans="2:7" ht="30" customHeight="1" x14ac:dyDescent="0.25">
      <c r="B38"/>
      <c r="C38"/>
      <c r="D38"/>
      <c r="E38"/>
      <c r="F38"/>
      <c r="G38"/>
    </row>
    <row r="39" spans="2:7" ht="30" customHeight="1" x14ac:dyDescent="0.25">
      <c r="B39"/>
      <c r="C39"/>
      <c r="D39"/>
      <c r="E39"/>
      <c r="F39"/>
      <c r="G39"/>
    </row>
    <row r="40" spans="2:7" ht="30" customHeight="1" x14ac:dyDescent="0.25">
      <c r="B40"/>
      <c r="C40"/>
      <c r="D40"/>
      <c r="E40"/>
      <c r="F40"/>
      <c r="G40"/>
    </row>
    <row r="41" spans="2:7" ht="30" customHeight="1" x14ac:dyDescent="0.25">
      <c r="B41"/>
      <c r="C41"/>
      <c r="D41"/>
      <c r="E41"/>
      <c r="F41"/>
      <c r="G41"/>
    </row>
    <row r="42" spans="2:7" ht="30" customHeight="1" x14ac:dyDescent="0.25">
      <c r="B42"/>
      <c r="C42"/>
      <c r="D42"/>
      <c r="E42"/>
      <c r="F42"/>
      <c r="G42"/>
    </row>
    <row r="43" spans="2:7" ht="30" customHeight="1" x14ac:dyDescent="0.25">
      <c r="B43"/>
      <c r="C43"/>
      <c r="D43"/>
      <c r="E43"/>
      <c r="F43"/>
      <c r="G43"/>
    </row>
    <row r="44" spans="2:7" ht="30" customHeight="1" x14ac:dyDescent="0.25">
      <c r="B44"/>
      <c r="C44"/>
      <c r="D44"/>
      <c r="E44"/>
      <c r="F44"/>
      <c r="G44"/>
    </row>
    <row r="45" spans="2:7" ht="30" customHeight="1" x14ac:dyDescent="0.25">
      <c r="B45"/>
      <c r="C45"/>
      <c r="D45"/>
      <c r="E45"/>
      <c r="F45"/>
      <c r="G45"/>
    </row>
    <row r="46" spans="2:7" ht="30" customHeight="1" x14ac:dyDescent="0.25">
      <c r="B46"/>
      <c r="C46"/>
      <c r="D46"/>
      <c r="E46"/>
      <c r="F46"/>
      <c r="G46"/>
    </row>
    <row r="47" spans="2:7" ht="30" customHeight="1" x14ac:dyDescent="0.25">
      <c r="B47"/>
      <c r="C47"/>
      <c r="D47"/>
      <c r="E47"/>
      <c r="F47"/>
      <c r="G47"/>
    </row>
    <row r="48" spans="2:7" ht="30" customHeight="1" x14ac:dyDescent="0.25">
      <c r="B48"/>
      <c r="C48"/>
      <c r="D48"/>
      <c r="E48"/>
      <c r="F48"/>
      <c r="G48"/>
    </row>
    <row r="49" spans="2:7" ht="30" customHeight="1" x14ac:dyDescent="0.25">
      <c r="B49"/>
      <c r="C49"/>
      <c r="D49"/>
      <c r="E49"/>
      <c r="F49"/>
      <c r="G49"/>
    </row>
    <row r="50" spans="2:7" ht="30" customHeight="1" x14ac:dyDescent="0.25">
      <c r="B50"/>
      <c r="C50"/>
      <c r="D50"/>
      <c r="E50"/>
      <c r="F50"/>
      <c r="G50"/>
    </row>
    <row r="51" spans="2:7" ht="30" customHeight="1" x14ac:dyDescent="0.25">
      <c r="B51"/>
      <c r="C51"/>
      <c r="D51"/>
      <c r="E51"/>
      <c r="F51"/>
      <c r="G51"/>
    </row>
    <row r="52" spans="2:7" ht="30" customHeight="1" x14ac:dyDescent="0.25">
      <c r="B52"/>
      <c r="C52"/>
      <c r="D52"/>
      <c r="E52"/>
      <c r="F52"/>
      <c r="G52"/>
    </row>
    <row r="53" spans="2:7" ht="30" customHeight="1" x14ac:dyDescent="0.25">
      <c r="B53"/>
      <c r="C53"/>
      <c r="D53"/>
      <c r="E53"/>
      <c r="F53"/>
      <c r="G53"/>
    </row>
    <row r="54" spans="2:7" ht="30" customHeight="1" x14ac:dyDescent="0.25">
      <c r="B54"/>
      <c r="C54"/>
      <c r="D54"/>
      <c r="E54"/>
      <c r="F54"/>
      <c r="G54"/>
    </row>
    <row r="55" spans="2:7" ht="30" customHeight="1" x14ac:dyDescent="0.25">
      <c r="B55"/>
      <c r="C55"/>
      <c r="D55"/>
      <c r="E55"/>
      <c r="F55"/>
      <c r="G55"/>
    </row>
    <row r="56" spans="2:7" ht="30" customHeight="1" x14ac:dyDescent="0.25">
      <c r="B56"/>
      <c r="C56"/>
      <c r="D56"/>
      <c r="E56"/>
      <c r="F56"/>
      <c r="G56"/>
    </row>
    <row r="57" spans="2:7" ht="30" customHeight="1" x14ac:dyDescent="0.25">
      <c r="B57"/>
      <c r="C57"/>
      <c r="D57"/>
      <c r="E57"/>
      <c r="F57"/>
      <c r="G57"/>
    </row>
    <row r="58" spans="2:7" ht="30" customHeight="1" x14ac:dyDescent="0.25">
      <c r="B58"/>
      <c r="C58"/>
      <c r="D58"/>
      <c r="E58"/>
      <c r="F58"/>
      <c r="G58"/>
    </row>
    <row r="59" spans="2:7" ht="30" customHeight="1" x14ac:dyDescent="0.25">
      <c r="B59"/>
      <c r="C59"/>
      <c r="D59"/>
      <c r="E59"/>
      <c r="F59"/>
      <c r="G59"/>
    </row>
    <row r="60" spans="2:7" ht="30" customHeight="1" x14ac:dyDescent="0.25">
      <c r="B60"/>
      <c r="C60"/>
      <c r="D60"/>
      <c r="E60"/>
      <c r="F60"/>
      <c r="G60"/>
    </row>
    <row r="61" spans="2:7" ht="30" customHeight="1" x14ac:dyDescent="0.25">
      <c r="B61"/>
      <c r="C61"/>
      <c r="D61"/>
      <c r="E61"/>
      <c r="F61"/>
      <c r="G61"/>
    </row>
    <row r="62" spans="2:7" ht="30" customHeight="1" x14ac:dyDescent="0.25">
      <c r="B62"/>
      <c r="C62"/>
      <c r="D62"/>
      <c r="E62"/>
      <c r="F62"/>
      <c r="G62"/>
    </row>
    <row r="63" spans="2:7" ht="30" customHeight="1" x14ac:dyDescent="0.25">
      <c r="B63"/>
      <c r="C63"/>
      <c r="D63"/>
      <c r="E63"/>
      <c r="F63"/>
      <c r="G63"/>
    </row>
    <row r="64" spans="2:7" ht="30" customHeight="1" x14ac:dyDescent="0.25">
      <c r="B64"/>
      <c r="C64"/>
      <c r="D64"/>
      <c r="E64"/>
      <c r="F64"/>
      <c r="G64"/>
    </row>
    <row r="65" spans="2:7" ht="30" customHeight="1" x14ac:dyDescent="0.25">
      <c r="B65"/>
      <c r="C65"/>
      <c r="D65"/>
      <c r="E65"/>
      <c r="F65"/>
      <c r="G65"/>
    </row>
    <row r="66" spans="2:7" ht="30" customHeight="1" x14ac:dyDescent="0.25">
      <c r="B66"/>
      <c r="C66"/>
      <c r="D66"/>
      <c r="E66"/>
      <c r="F66"/>
      <c r="G66"/>
    </row>
    <row r="67" spans="2:7" ht="30" customHeight="1" x14ac:dyDescent="0.25">
      <c r="B67"/>
      <c r="C67"/>
      <c r="D67"/>
      <c r="E67"/>
      <c r="F67"/>
      <c r="G67"/>
    </row>
    <row r="68" spans="2:7" ht="30" customHeight="1" x14ac:dyDescent="0.25">
      <c r="B68"/>
      <c r="C68"/>
      <c r="D68"/>
      <c r="E68"/>
      <c r="F68"/>
      <c r="G68"/>
    </row>
    <row r="69" spans="2:7" ht="30" customHeight="1" x14ac:dyDescent="0.25">
      <c r="B69"/>
      <c r="C69"/>
      <c r="D69"/>
      <c r="E69"/>
      <c r="F69"/>
      <c r="G69"/>
    </row>
    <row r="70" spans="2:7" ht="30" customHeight="1" x14ac:dyDescent="0.25">
      <c r="B70"/>
      <c r="C70"/>
      <c r="D70"/>
      <c r="E70"/>
      <c r="F70"/>
      <c r="G70"/>
    </row>
    <row r="71" spans="2:7" ht="30" customHeight="1" x14ac:dyDescent="0.25">
      <c r="B71"/>
      <c r="C71"/>
      <c r="D71"/>
      <c r="E71"/>
      <c r="F71"/>
      <c r="G71"/>
    </row>
    <row r="72" spans="2:7" ht="30" customHeight="1" x14ac:dyDescent="0.25">
      <c r="B72"/>
      <c r="C72"/>
      <c r="D72"/>
      <c r="E72"/>
      <c r="F72"/>
      <c r="G72"/>
    </row>
    <row r="73" spans="2:7" ht="30" customHeight="1" x14ac:dyDescent="0.25">
      <c r="B73"/>
      <c r="C73"/>
      <c r="D73"/>
      <c r="E73"/>
      <c r="F73"/>
      <c r="G73"/>
    </row>
    <row r="74" spans="2:7" ht="30" customHeight="1" x14ac:dyDescent="0.25">
      <c r="B74"/>
      <c r="C74"/>
      <c r="D74"/>
      <c r="E74"/>
      <c r="F74"/>
      <c r="G74"/>
    </row>
    <row r="75" spans="2:7" ht="30" customHeight="1" x14ac:dyDescent="0.25">
      <c r="B75"/>
      <c r="C75"/>
      <c r="D75"/>
      <c r="E75"/>
      <c r="F75"/>
      <c r="G75"/>
    </row>
  </sheetData>
  <mergeCells count="14">
    <mergeCell ref="L1:N1"/>
    <mergeCell ref="I13:J13"/>
    <mergeCell ref="K13:L13"/>
    <mergeCell ref="B2:O2"/>
    <mergeCell ref="I3:J12"/>
    <mergeCell ref="K3:L12"/>
    <mergeCell ref="M3:O12"/>
    <mergeCell ref="B1:K1"/>
    <mergeCell ref="B4:B7"/>
    <mergeCell ref="B8:B10"/>
    <mergeCell ref="B11:B13"/>
    <mergeCell ref="C4:C6"/>
    <mergeCell ref="C8:C12"/>
    <mergeCell ref="B14:B15"/>
  </mergeCells>
  <dataValidations count="3">
    <dataValidation allowBlank="1" showInputMessage="1" showErrorMessage="1" prompt="A feladatinformációkat a program automatikusan frissíti a munkalap Feladatok kimutatásában. Az L1 cellában a Feladatütemezés munkalapra vezető hivatkozás található." sqref="A1" xr:uid="{00000000-0002-0000-0100-000000000000}"/>
    <dataValidation allowBlank="1" showInputMessage="1" showErrorMessage="1" prompt="Ebben a cellában szerepel a cím. A jobb oldali cellában Feladatütemezés munkalapra vezető hivatkozás található. Az útmutatás az alábbi cellában található." sqref="B1:K1" xr:uid="{00000000-0002-0000-0100-000001000000}"/>
    <dataValidation allowBlank="1" showInputMessage="1" showErrorMessage="1" prompt="Ebben a cellában a Feladatütemezés munkalapra vezető hivatkozás található." sqref="L1:N1" xr:uid="{00000000-0002-0000-0100-000002000000}"/>
  </dataValidations>
  <hyperlinks>
    <hyperlink ref="L1:N1" location="Feladatütemezés!A1" tooltip="Ide kattintva a Feladatütemezés munkalapra léphet." display="&lt; FELADATÜTEMEZÉS" xr:uid="{00000000-0004-0000-0100-000000000000}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Feladatütemezés</vt:lpstr>
      <vt:lpstr>Feladatinformációk</vt:lpstr>
      <vt:lpstr>Feladatinformációk!Nyomtatási_cím</vt:lpstr>
      <vt:lpstr>Feladatütemezés!Nyomtatási_cím</vt:lpstr>
      <vt:lpstr>Feladatinformációk!Nyomtatási_terület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