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0" yWindow="2835" windowWidth="14400" windowHeight="7365"/>
  </bookViews>
  <sheets>
    <sheet name="Početak" sheetId="2" r:id="rId1"/>
    <sheet name="Osobni mjesečni proračun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  <c r="E61" i="1"/>
  <c r="E62" i="1"/>
  <c r="E63" i="1"/>
  <c r="E64" i="1"/>
  <c r="E65" i="1"/>
  <c r="E59" i="1"/>
  <c r="J56" i="1"/>
  <c r="J57" i="1"/>
  <c r="J58" i="1"/>
  <c r="J55" i="1"/>
  <c r="E52" i="1"/>
  <c r="E53" i="1"/>
  <c r="E54" i="1"/>
  <c r="E55" i="1"/>
  <c r="E51" i="1"/>
  <c r="J50" i="1"/>
  <c r="J51" i="1"/>
  <c r="J49" i="1"/>
  <c r="J44" i="1"/>
  <c r="J45" i="1"/>
  <c r="J43" i="1"/>
  <c r="E46" i="1"/>
  <c r="E47" i="1"/>
  <c r="E45" i="1"/>
  <c r="J37" i="1"/>
  <c r="J38" i="1"/>
  <c r="J39" i="1"/>
  <c r="J36" i="1"/>
  <c r="E39" i="1"/>
  <c r="E40" i="1"/>
  <c r="E41" i="1"/>
  <c r="E38" i="1"/>
  <c r="J28" i="1"/>
  <c r="J29" i="1"/>
  <c r="J30" i="1"/>
  <c r="J31" i="1"/>
  <c r="J32" i="1"/>
  <c r="J27" i="1"/>
  <c r="E29" i="1"/>
  <c r="E30" i="1"/>
  <c r="E31" i="1"/>
  <c r="E32" i="1"/>
  <c r="E33" i="1"/>
  <c r="E34" i="1"/>
  <c r="E28" i="1"/>
  <c r="E15" i="1" l="1"/>
  <c r="E16" i="1"/>
  <c r="E17" i="1"/>
  <c r="E18" i="1"/>
  <c r="E19" i="1"/>
  <c r="E20" i="1"/>
  <c r="E21" i="1"/>
  <c r="E22" i="1"/>
  <c r="E23" i="1"/>
  <c r="E24" i="1"/>
  <c r="C12" i="1"/>
  <c r="C7" i="1"/>
  <c r="J63" i="1"/>
  <c r="J61" i="1"/>
  <c r="J65" i="1" s="1"/>
  <c r="J59" i="1"/>
  <c r="J52" i="1"/>
  <c r="J46" i="1"/>
  <c r="J40" i="1"/>
  <c r="J15" i="1"/>
  <c r="J16" i="1"/>
  <c r="J17" i="1"/>
  <c r="J18" i="1"/>
  <c r="J19" i="1"/>
  <c r="J20" i="1"/>
  <c r="J21" i="1"/>
  <c r="J22" i="1"/>
  <c r="J23" i="1"/>
  <c r="E66" i="1"/>
  <c r="E56" i="1"/>
  <c r="J33" i="1"/>
  <c r="E48" i="1"/>
  <c r="E42" i="1"/>
  <c r="E35" i="1"/>
  <c r="H4" i="1" l="1"/>
  <c r="E25" i="1"/>
  <c r="H6" i="1"/>
  <c r="H8" i="1" s="1"/>
  <c r="J24" i="1"/>
</calcChain>
</file>

<file path=xl/sharedStrings.xml><?xml version="1.0" encoding="utf-8"?>
<sst xmlns="http://schemas.openxmlformats.org/spreadsheetml/2006/main" count="159" uniqueCount="98">
  <si>
    <t>O ovom predlošku</t>
  </si>
  <si>
    <t>Upotrijebite ovaj radni list za osobni mjesečni proračun da biste pratili predviđene i stvarne mjesečne prihode i predviđene i stvarne troškove.</t>
  </si>
  <si>
    <t>Izdatke različitih kategorija unesite u odgovarajuće tablice.</t>
  </si>
  <si>
    <t>Predviđeni saldo, stvarni saldo i razlika automatski se izračunavaju.</t>
  </si>
  <si>
    <t>Napomena: </t>
  </si>
  <si>
    <t>dodatne su upute navedene u stupcu A na radnom listu OSOBNI MJESEČNI PRORAČUN. Ovaj je tekst namjerno skriven. Da biste uklonili tekst, odaberite stupac A, a zatim odaberite IZBRIŠI. Da biste otkrili tekst, odaberite stupac A, a zatim promijenite boju fonta.</t>
  </si>
  <si>
    <t>Da biste saznali više o tablicama na radnom listu, pritisnite SHIFT i zatim F10 na tablici pa odaberite mogućnost TABLICA i potom ZAMJENSKI TEKST.</t>
  </si>
  <si>
    <t>Na ovom radnom listu stvorite osobni mjesečni proračun. Upute za korištenje ovog radnog lista nalaze se u ćelijama u ovom stupcu. Pomoću tipke sa strelicom prema dolje počnite s radom.</t>
  </si>
  <si>
    <t>U ćeliji zdesna nalazi se naslov ovog radnog lista. Sljedeća se uputa nalazi u ćeliji A5.</t>
  </si>
  <si>
    <t>Oznaka predviđenog mjesečnog prihoda nalazi se u ćeliji zdesna. Prihod 1 unesite u ćeliju C5, a ostale prihode u ćeliju C6 da biste tako izračunali ukupni mjesečni prihod u ćeliji C7. Sljedeća se uputa nalazi u ćeliji A7.</t>
  </si>
  <si>
    <t>Predviđeni se saldo automatski izračunava u ćeliji H4, stvarni saldo u ćeliji H6, a razlika u ćeliji H8. Sljedeća je uputa u ćeliji A9.</t>
  </si>
  <si>
    <t>Oznaka stvarnog mjesečnog prihoda nalazi se u ćeliji zdesna. Prihod 1 unesite u ćeliju C10, a ostale prihode u ćeliju C11 da biste tako izračunali ukupni mjesečni prihod u ćeliji C12. Sljedeća se uputa nalazi u ćeliji A14.</t>
  </si>
  <si>
    <t>Unesite pojedinosti u tablicu Stanovanje koja započinje ćelijom zdesna te u tablicu Zabava koja započinje ćelijom G14. Sljedeća je uputa u ćeliji A27.</t>
  </si>
  <si>
    <t>Unesite pojedinosti u tablicu Prijevoz koja započinje ćelijom zdesna te u tablicu Krediti koja započinje ćelijom G26. Sljedeća je uputa u ćeliji A37.</t>
  </si>
  <si>
    <t>Unesite pojedinosti u tablicu Osiguranje koja započinje ćelijom zdesna te u tablicu Porezi koja započinje ćelijom G35. Sljedeća je uputa u ćeliji A44.</t>
  </si>
  <si>
    <t>Unesite pojedinosti u tablicu Hrana koja započinje ćelijom zdesna te u tablicu Štednja koja započinje ćelijom G42. Sljedeća je uputa u ćeliji A50.</t>
  </si>
  <si>
    <t>Unesite pojedinosti u tablicu Kućni ljubimci koja započinje ćelijom zdesna te u tablicu Darovi koja započinje ćelijom G48. Sljedeća se uputa nalazi u ćeliji A58.</t>
  </si>
  <si>
    <t>Unesite pojedinosti u tablicu Osobna njega koja započinje ćelijom zdesna te u tablicu Pravni troškovi koja započinje ćelijom G54. Sljedeća je uputa u ćeliji A61.</t>
  </si>
  <si>
    <t>Ukupni se predviđeni troškovi automatski izračunavaju u ćeliji J61, ukupni stvarni troškovi u ćeliji J63, a ukupna razlika u ćeliji J65.</t>
  </si>
  <si>
    <t>Predviđeni mjesečni proračun</t>
  </si>
  <si>
    <t>Prihod 1</t>
  </si>
  <si>
    <t>Dodatni prihodi</t>
  </si>
  <si>
    <t>Ukupni mjesečni prihod</t>
  </si>
  <si>
    <t>Stvarni mjesečni prihod</t>
  </si>
  <si>
    <t>Ukupni mjesečni prihodi</t>
  </si>
  <si>
    <t>STANOVANJE</t>
  </si>
  <si>
    <t>Hipoteka ili najamnina</t>
  </si>
  <si>
    <t>Telefon</t>
  </si>
  <si>
    <t>Struja</t>
  </si>
  <si>
    <t>Plin</t>
  </si>
  <si>
    <t>Voda i komunalna naknada</t>
  </si>
  <si>
    <t>Kabelska TV</t>
  </si>
  <si>
    <t>Odvoz smeća</t>
  </si>
  <si>
    <t>Održavanja i popravci</t>
  </si>
  <si>
    <t>Potrepštine</t>
  </si>
  <si>
    <t>Drugo</t>
  </si>
  <si>
    <t>Podzbroj</t>
  </si>
  <si>
    <t>PRIJEVOZ</t>
  </si>
  <si>
    <t>Troškovi vozila</t>
  </si>
  <si>
    <t>Autobus/taksi</t>
  </si>
  <si>
    <t>Osiguranje</t>
  </si>
  <si>
    <t>Registracija</t>
  </si>
  <si>
    <t>Gorivo</t>
  </si>
  <si>
    <t>Održavanje</t>
  </si>
  <si>
    <t>OSIGURANJE</t>
  </si>
  <si>
    <t>Kuća</t>
  </si>
  <si>
    <t>Zdravstveno osiguranje</t>
  </si>
  <si>
    <t>Životno osiguranje</t>
  </si>
  <si>
    <t>HRANA</t>
  </si>
  <si>
    <t>Namirnice</t>
  </si>
  <si>
    <t>Restorani</t>
  </si>
  <si>
    <t>KUĆNI LJUBIMCI</t>
  </si>
  <si>
    <t>Hrana</t>
  </si>
  <si>
    <t>Liječnički troškovi</t>
  </si>
  <si>
    <t>Njega ljubimaca</t>
  </si>
  <si>
    <t>Igračke</t>
  </si>
  <si>
    <t>OSOBNA NJEGA</t>
  </si>
  <si>
    <t>Frizura/manikura</t>
  </si>
  <si>
    <t>Odjeća</t>
  </si>
  <si>
    <t>Čišćenje odjeće</t>
  </si>
  <si>
    <t>Teretana</t>
  </si>
  <si>
    <t>Članarine ili naknade</t>
  </si>
  <si>
    <t>Osobni mjesečni proračun</t>
  </si>
  <si>
    <t>Predviđeni trošak</t>
  </si>
  <si>
    <t>Stvarni trošak</t>
  </si>
  <si>
    <t>Planirani saldo
(Predviđeni prihodi minus troškovi)</t>
  </si>
  <si>
    <t>Stvarni saldo
(Stvarni prihodi minus troškovi)</t>
  </si>
  <si>
    <t>Razlika
(Stvarni minus planirani)</t>
  </si>
  <si>
    <t>Razlika</t>
  </si>
  <si>
    <t>ZABAVA</t>
  </si>
  <si>
    <t>Video/DVD</t>
  </si>
  <si>
    <t>CD-ovi</t>
  </si>
  <si>
    <t>Filmovi</t>
  </si>
  <si>
    <t>Koncerti</t>
  </si>
  <si>
    <t>Sportska događanja</t>
  </si>
  <si>
    <t>Kazalište</t>
  </si>
  <si>
    <t>KREDITI</t>
  </si>
  <si>
    <t>Osobne potrebe</t>
  </si>
  <si>
    <t>Studentski kredit</t>
  </si>
  <si>
    <t>Kreditna kartica</t>
  </si>
  <si>
    <t>POREZI</t>
  </si>
  <si>
    <t>Savezni</t>
  </si>
  <si>
    <t>Državni</t>
  </si>
  <si>
    <t>Lokalni</t>
  </si>
  <si>
    <t>ŠTEDNJA ILI ULAGANJA</t>
  </si>
  <si>
    <t>Mirovinska štednja</t>
  </si>
  <si>
    <t>Investicijski račun</t>
  </si>
  <si>
    <t>DAROVI I DONACIJE</t>
  </si>
  <si>
    <t>Dobrotvorna udruga 1</t>
  </si>
  <si>
    <t>Dobrotvorna udruga 2</t>
  </si>
  <si>
    <t>Dobrotvorna udruga 3</t>
  </si>
  <si>
    <t>PRAVNI TROŠKOVI</t>
  </si>
  <si>
    <t>Odvjetnik</t>
  </si>
  <si>
    <t>Alimentacija</t>
  </si>
  <si>
    <t>Otplate zaloga ili ovrha</t>
  </si>
  <si>
    <t>Ukupni projicirani trošak</t>
  </si>
  <si>
    <t>Ukupni stvarni trošak</t>
  </si>
  <si>
    <t>Ukupna 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</si>
</sst>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kn&quot;;[Red]\-#,##0.00\ &quot;kn&quot;"/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#,##0.00\ &quot;kn&quot;"/>
  </numFmts>
  <fonts count="35">
    <font>
      <sz val="10"/>
      <color theme="1" tint="0.24994659260841701"/>
      <name val="Arial"/>
      <family val="2"/>
      <charset val="238"/>
    </font>
    <font>
      <sz val="11"/>
      <color theme="1"/>
      <name val="Lucida Sans"/>
      <family val="2"/>
      <scheme val="minor"/>
    </font>
    <font>
      <b/>
      <sz val="10"/>
      <color theme="1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0"/>
      <color theme="1" tint="0.24994659260841701"/>
      <name val="Lucida Sans"/>
      <family val="2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8"/>
      <color theme="3"/>
      <name val="Times override Roman"/>
    </font>
    <font>
      <sz val="11"/>
      <color theme="1" tint="0.24994659260841701"/>
      <name val="Arial"/>
      <family val="2"/>
      <charset val="238"/>
    </font>
    <font>
      <b/>
      <sz val="11"/>
      <color theme="1" tint="0.24994659260841701"/>
      <name val="Arial"/>
      <family val="2"/>
      <charset val="238"/>
    </font>
    <font>
      <sz val="10"/>
      <color theme="1" tint="0.24994659260841701"/>
      <name val="Times New Roman"/>
      <family val="1"/>
      <charset val="238"/>
    </font>
    <font>
      <sz val="16"/>
      <color theme="5" tint="-0.499984740745262"/>
      <name val="Times New Roman"/>
      <family val="1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2"/>
      <color theme="3" tint="0.24994659260841701"/>
      <name val="Times New Roman"/>
      <family val="1"/>
      <charset val="238"/>
    </font>
    <font>
      <sz val="36"/>
      <color theme="5" tint="-0.499984740745262"/>
      <name val="Times New Roman"/>
      <family val="1"/>
      <charset val="238"/>
    </font>
    <font>
      <sz val="14"/>
      <color theme="0"/>
      <name val="Times New Roman"/>
      <family val="1"/>
      <charset val="238"/>
    </font>
    <font>
      <b/>
      <sz val="10"/>
      <color theme="1" tint="0.24994659260841701"/>
      <name val="Times New Roman"/>
      <family val="1"/>
      <charset val="238"/>
    </font>
    <font>
      <sz val="12"/>
      <color theme="1" tint="0.24994659260841701"/>
      <name val="Times New Roman"/>
      <family val="1"/>
      <charset val="238"/>
    </font>
    <font>
      <sz val="12"/>
      <color theme="1" tint="0.24994659260841701"/>
      <name val="Arial"/>
      <family val="2"/>
      <charset val="238"/>
    </font>
    <font>
      <b/>
      <sz val="12"/>
      <color theme="1" tint="0.2499465926084170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0" borderId="1" applyNumberFormat="0" applyFill="0" applyAlignment="0" applyProtection="0"/>
    <xf numFmtId="0" fontId="21" fillId="0" borderId="2" applyNumberFormat="0" applyFill="0" applyBorder="0" applyAlignment="0" applyProtection="0"/>
    <xf numFmtId="0" fontId="29" fillId="0" borderId="3" applyNumberFormat="0" applyFill="0" applyBorder="0" applyAlignment="0" applyProtection="0"/>
    <xf numFmtId="166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8" applyNumberFormat="0" applyAlignment="0" applyProtection="0"/>
    <xf numFmtId="0" fontId="11" fillId="12" borderId="9" applyNumberFormat="0" applyAlignment="0" applyProtection="0"/>
    <xf numFmtId="0" fontId="12" fillId="12" borderId="8" applyNumberFormat="0" applyAlignment="0" applyProtection="0"/>
    <xf numFmtId="0" fontId="13" fillId="0" borderId="10" applyNumberFormat="0" applyFill="0" applyAlignment="0" applyProtection="0"/>
    <xf numFmtId="0" fontId="14" fillId="13" borderId="11" applyNumberFormat="0" applyAlignment="0" applyProtection="0"/>
    <xf numFmtId="0" fontId="15" fillId="0" borderId="0" applyNumberFormat="0" applyFill="0" applyBorder="0" applyAlignment="0" applyProtection="0"/>
    <xf numFmtId="0" fontId="5" fillId="14" borderId="1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1" fillId="0" borderId="0" xfId="2" applyBorder="1" applyAlignment="1">
      <alignment vertical="center" wrapText="1"/>
    </xf>
    <xf numFmtId="0" fontId="21" fillId="0" borderId="0" xfId="2" applyBorder="1" applyAlignment="1">
      <alignment vertical="center"/>
    </xf>
    <xf numFmtId="0" fontId="21" fillId="0" borderId="0" xfId="2" applyBorder="1" applyAlignment="1">
      <alignment horizontal="left" vertical="center"/>
    </xf>
    <xf numFmtId="0" fontId="26" fillId="3" borderId="0" xfId="1" applyFill="1" applyBorder="1"/>
    <xf numFmtId="0" fontId="0" fillId="0" borderId="0" xfId="0" applyAlignment="1">
      <alignment horizontal="center"/>
    </xf>
    <xf numFmtId="0" fontId="0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3" borderId="0" xfId="2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5" fillId="3" borderId="0" xfId="0" applyFont="1" applyFill="1"/>
    <xf numFmtId="0" fontId="27" fillId="3" borderId="0" xfId="1" applyFont="1" applyFill="1" applyBorder="1" applyAlignment="1">
      <alignment vertical="center"/>
    </xf>
    <xf numFmtId="0" fontId="28" fillId="4" borderId="4" xfId="3" applyFont="1" applyFill="1" applyBorder="1" applyAlignment="1">
      <alignment vertical="center"/>
    </xf>
    <xf numFmtId="0" fontId="28" fillId="4" borderId="7" xfId="3" applyFont="1" applyFill="1" applyBorder="1" applyAlignment="1">
      <alignment vertical="center"/>
    </xf>
    <xf numFmtId="0" fontId="28" fillId="4" borderId="5" xfId="3" applyFont="1" applyFill="1" applyBorder="1" applyAlignment="1">
      <alignment vertical="center"/>
    </xf>
    <xf numFmtId="0" fontId="21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8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6" borderId="6" xfId="2" applyFont="1" applyFill="1" applyBorder="1" applyAlignment="1">
      <alignment horizontal="left" vertical="center" wrapText="1" indent="1"/>
    </xf>
    <xf numFmtId="8" fontId="2" fillId="0" borderId="0" xfId="0" applyNumberFormat="1" applyFont="1" applyAlignment="1">
      <alignment vertical="center"/>
    </xf>
    <xf numFmtId="0" fontId="33" fillId="2" borderId="4" xfId="2" applyFont="1" applyFill="1" applyBorder="1" applyAlignment="1">
      <alignment vertical="center"/>
    </xf>
    <xf numFmtId="8" fontId="33" fillId="2" borderId="6" xfId="0" applyNumberFormat="1" applyFont="1" applyFill="1" applyBorder="1" applyAlignment="1">
      <alignment vertical="center"/>
    </xf>
    <xf numFmtId="8" fontId="34" fillId="5" borderId="6" xfId="0" applyNumberFormat="1" applyFont="1" applyFill="1" applyBorder="1" applyAlignment="1">
      <alignment vertical="center"/>
    </xf>
    <xf numFmtId="8" fontId="34" fillId="7" borderId="6" xfId="0" applyNumberFormat="1" applyFont="1" applyFill="1" applyBorder="1" applyAlignment="1">
      <alignment horizontal="right" vertical="center" inden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atum" xfId="5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1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0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Telefon" xfId="4"/>
    <cellStyle name="Ukupni zbroj" xfId="24" builtinId="25" customBuiltin="1"/>
    <cellStyle name="Unos" xfId="16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kn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9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resar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Osobni mjesečni proračun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Slika 1" descr="Ukrasni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Stanovanje" displayName="Stanovanje" ref="B14:E25" totalsRowCount="1" headerRowDxfId="107" dataDxfId="131" totalsRowDxfId="130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STANOVANJE" totalsRowLabel="Podzbroj" dataDxfId="95" totalsRowDxfId="47"/>
    <tableColumn id="2" name="Predviđeni trošak" dataDxfId="83" totalsRowDxfId="46"/>
    <tableColumn id="3" name="Stvarni trošak" dataDxfId="82" totalsRowDxfId="45"/>
    <tableColumn id="4" name="Razlika" totalsRowFunction="sum" dataDxfId="81" totalsRowDxfId="44">
      <calculatedColumnFormula>Stanovanje[[#This Row],[Predviđeni trošak]]-Stanovanje[[#This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stanovanja. Razlika se automatski izračunava"/>
    </ext>
  </extLst>
</table>
</file>

<file path=xl/tables/table10.xml><?xml version="1.0" encoding="utf-8"?>
<table xmlns="http://schemas.openxmlformats.org/spreadsheetml/2006/main" id="10" name="Kućni_ljubimci" displayName="Kućni_ljubimci" ref="B50:E56" totalsRowCount="1" headerRowDxfId="98" dataDxfId="113" totalsRowDxfId="112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KUĆNI LJUBIMCI" totalsRowLabel="Podzbroj" dataDxfId="86" totalsRowDxfId="11"/>
    <tableColumn id="2" name="Predviđeni trošak" dataDxfId="56" totalsRowDxfId="10"/>
    <tableColumn id="3" name="Stvarni trošak" dataDxfId="55" totalsRowDxfId="9"/>
    <tableColumn id="4" name="Razlika" totalsRowFunction="sum" dataDxfId="54" totalsRowDxfId="8">
      <calculatedColumnFormula>Kućni_ljubimci[[#This Row],[Predviđeni trošak]]-Kućni_ljubimci[[#This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kućne ljubimce. Razlika se automatski izračunava"/>
    </ext>
  </extLst>
</table>
</file>

<file path=xl/tables/table11.xml><?xml version="1.0" encoding="utf-8"?>
<table xmlns="http://schemas.openxmlformats.org/spreadsheetml/2006/main" id="11" name="Pravni_troškovi" displayName="Pravni_troškovi" ref="G54:J59" totalsRowCount="1" headerRowDxfId="97" dataDxfId="111" totalsRowDxfId="110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PRAVNI TROŠKOVI" totalsRowLabel="Podzbroj" dataDxfId="85" totalsRowDxfId="7"/>
    <tableColumn id="2" name="Predviđeni trošak" dataDxfId="53" totalsRowDxfId="6"/>
    <tableColumn id="3" name="Stvarni trošak" dataDxfId="52" totalsRowDxfId="5"/>
    <tableColumn id="4" name="Razlika" totalsRowFunction="sum" dataDxfId="51" totalsRowDxfId="4">
      <calculatedColumnFormula>Pravni_troškovi[[#This Row],[Predviđeni trošak]]-Pravni_troškovi[[#This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pravne troškove. Razlika se automatski izračunava"/>
    </ext>
  </extLst>
</table>
</file>

<file path=xl/tables/table12.xml><?xml version="1.0" encoding="utf-8"?>
<table xmlns="http://schemas.openxmlformats.org/spreadsheetml/2006/main" id="12" name="Osobna_njega" displayName="Osobna_njega" ref="B58:E66" totalsRowCount="1" headerRowDxfId="96" dataDxfId="109" totalsRowDxfId="10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OSOBNA NJEGA" totalsRowLabel="Podzbroj" dataDxfId="84" totalsRowDxfId="3"/>
    <tableColumn id="2" name="Predviđeni trošak" dataDxfId="50" totalsRowDxfId="2"/>
    <tableColumn id="3" name="Stvarni trošak" dataDxfId="49" totalsRowDxfId="1"/>
    <tableColumn id="4" name="Razlika" totalsRowFunction="sum" dataDxfId="48" totalsRowDxfId="0">
      <calculatedColumnFormula>Osobna_njega[[#This Row],[Predviđeni trošak]]-Osobna_njega[[#This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osobnu njegu. Razlika se automatski izračunava"/>
    </ext>
  </extLst>
</table>
</file>

<file path=xl/tables/table2.xml><?xml version="1.0" encoding="utf-8"?>
<table xmlns="http://schemas.openxmlformats.org/spreadsheetml/2006/main" id="2" name="Zabava" displayName="Zabava" ref="G14:J24" totalsRowCount="1" headerRowDxfId="106" dataDxfId="129" totalsRowDxfId="128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ZABAVA" totalsRowLabel="Podzbroj" dataDxfId="94" totalsRowDxfId="43"/>
    <tableColumn id="2" name="Predviđeni trošak" dataDxfId="80" totalsRowDxfId="42"/>
    <tableColumn id="3" name="Stvarni trošak" dataDxfId="79" totalsRowDxfId="41"/>
    <tableColumn id="4" name="Razlika" totalsRowFunction="sum" dataDxfId="78" totalsRowDxfId="40">
      <calculatedColumnFormula>Zabava[[#This Row],[Predviđeni trošak]]-Zabava[[#This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zabavu. Razlika se automatski izračunava"/>
    </ext>
  </extLst>
</table>
</file>

<file path=xl/tables/table3.xml><?xml version="1.0" encoding="utf-8"?>
<table xmlns="http://schemas.openxmlformats.org/spreadsheetml/2006/main" id="3" name="Krediti" displayName="Krediti" ref="G26:J33" totalsRowCount="1" headerRowDxfId="104" dataDxfId="127" totalsRowDxfId="126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KREDITI" totalsRowLabel="Podzbroj" dataDxfId="93" totalsRowDxfId="35"/>
    <tableColumn id="2" name="Predviđeni trošak" dataDxfId="77" totalsRowDxfId="34"/>
    <tableColumn id="3" name="Stvarni trošak" dataDxfId="76" totalsRowDxfId="33"/>
    <tableColumn id="4" name="Razlika" totalsRowFunction="sum" dataDxfId="75" totalsRowDxfId="32">
      <calculatedColumnFormula>Krediti[[#This Row],[Predviđeni trošak]]-Krediti[[#This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kredita. Razlika se automatski izračunava"/>
    </ext>
  </extLst>
</table>
</file>

<file path=xl/tables/table4.xml><?xml version="1.0" encoding="utf-8"?>
<table xmlns="http://schemas.openxmlformats.org/spreadsheetml/2006/main" id="4" name="Prijevoz" displayName="Prijevoz" ref="B27:E35" totalsRowCount="1" headerRowDxfId="105" dataDxfId="125" totalsRowDxfId="124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PRIJEVOZ" totalsRowLabel="Podzbroj" dataDxfId="92" totalsRowDxfId="39"/>
    <tableColumn id="2" name="Predviđeni trošak" dataDxfId="74" totalsRowDxfId="38"/>
    <tableColumn id="3" name="Stvarni trošak" dataDxfId="73" totalsRowDxfId="37"/>
    <tableColumn id="4" name="Razlika" totalsRowFunction="sum" dataDxfId="72" totalsRowDxfId="36">
      <calculatedColumnFormula>Prijevoz[[#This Row],[Predviđeni trošak]]-Prijevoz[[#This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prijevoz. Razlika se automatski izračunava"/>
    </ext>
  </extLst>
</table>
</file>

<file path=xl/tables/table5.xml><?xml version="1.0" encoding="utf-8"?>
<table xmlns="http://schemas.openxmlformats.org/spreadsheetml/2006/main" id="5" name="Osiguranje" displayName="Osiguranje" ref="B37:E42" totalsRowCount="1" headerRowDxfId="103" dataDxfId="123" totalsRowDxfId="122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OSIGURANJE" totalsRowLabel="Podzbroj" dataDxfId="91" totalsRowDxfId="31"/>
    <tableColumn id="2" name="Predviđeni trošak" dataDxfId="71" totalsRowDxfId="30"/>
    <tableColumn id="3" name="Stvarni trošak" dataDxfId="70" totalsRowDxfId="29"/>
    <tableColumn id="4" name="Razlika" totalsRowFunction="sum" dataDxfId="69" totalsRowDxfId="28">
      <calculatedColumnFormula>Osiguranje[[#This Row],[Predviđeni trošak]]-Osiguranje[[#This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osiguranje. Razlika se automatski izračunava"/>
    </ext>
  </extLst>
</table>
</file>

<file path=xl/tables/table6.xml><?xml version="1.0" encoding="utf-8"?>
<table xmlns="http://schemas.openxmlformats.org/spreadsheetml/2006/main" id="6" name="Porezi" displayName="Porezi" ref="G35:J40" totalsRowCount="1" headerRowDxfId="102" dataDxfId="121" totalsRowDxfId="120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POREZI" totalsRowLabel="Podzbroj" dataDxfId="90" totalsRowDxfId="27"/>
    <tableColumn id="2" name="Predviđeni trošak" dataDxfId="68" totalsRowDxfId="26"/>
    <tableColumn id="3" name="Stvarni trošak" dataDxfId="67" totalsRowDxfId="25"/>
    <tableColumn id="4" name="Razlika" totalsRowFunction="sum" dataDxfId="66" totalsRowDxfId="24">
      <calculatedColumnFormula>Porezi[[#This Row],[Predviđeni trošak]]-Porezi[[#This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poreze. Razlika se automatski izračunava"/>
    </ext>
  </extLst>
</table>
</file>

<file path=xl/tables/table7.xml><?xml version="1.0" encoding="utf-8"?>
<table xmlns="http://schemas.openxmlformats.org/spreadsheetml/2006/main" id="7" name="Štednja" displayName="Štednja" ref="G42:J46" totalsRowCount="1" headerRowDxfId="101" dataDxfId="119" totalsRowDxfId="118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ŠTEDNJA ILI ULAGANJA" totalsRowLabel="Podzbroj" dataDxfId="89" totalsRowDxfId="19"/>
    <tableColumn id="2" name="Predviđeni trošak" dataDxfId="65" totalsRowDxfId="18"/>
    <tableColumn id="3" name="Stvarni trošak" dataDxfId="64" totalsRowDxfId="17"/>
    <tableColumn id="4" name="Razlika" totalsRowFunction="sum" dataDxfId="63" totalsRowDxfId="16">
      <calculatedColumnFormula>Štednja[[#This Row],[Predviđeni trošak]]-Štednja[[#This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štednju ili ulaganja. Razlika se automatski izračunava"/>
    </ext>
  </extLst>
</table>
</file>

<file path=xl/tables/table8.xml><?xml version="1.0" encoding="utf-8"?>
<table xmlns="http://schemas.openxmlformats.org/spreadsheetml/2006/main" id="8" name="Hrana" displayName="Hrana" ref="B44:E48" totalsRowCount="1" headerRowDxfId="100" dataDxfId="117" totalsRowDxfId="116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HRANA" totalsRowLabel="Podzbroj" dataDxfId="88" totalsRowDxfId="23"/>
    <tableColumn id="2" name="Predviđeni trošak" dataDxfId="62" totalsRowDxfId="22"/>
    <tableColumn id="3" name="Stvarni trošak" dataDxfId="61" totalsRowDxfId="21"/>
    <tableColumn id="4" name="Razlika" totalsRowFunction="sum" dataDxfId="60" totalsRowDxfId="20">
      <calculatedColumnFormula>Hrana[[#This Row],[Predviđeni trošak]]-Hrana[[#This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hranu. Razlika se automatski izračunava"/>
    </ext>
  </extLst>
</table>
</file>

<file path=xl/tables/table9.xml><?xml version="1.0" encoding="utf-8"?>
<table xmlns="http://schemas.openxmlformats.org/spreadsheetml/2006/main" id="9" name="Darovi" displayName="Darovi" ref="G48:J52" totalsRowCount="1" headerRowDxfId="99" dataDxfId="115" totalsRowDxfId="114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DAROVI I DONACIJE" totalsRowLabel="Podzbroj" dataDxfId="87" totalsRowDxfId="15"/>
    <tableColumn id="2" name="Predviđeni trošak" dataDxfId="59" totalsRowDxfId="14"/>
    <tableColumn id="3" name="Stvarni trošak" dataDxfId="58" totalsRowDxfId="13"/>
    <tableColumn id="4" name="Razlika" totalsRowFunction="sum" dataDxfId="57" totalsRowDxfId="12">
      <calculatedColumnFormula>Darovi[[#This Row],[Predviđeni trošak]]-Darovi[[#This Row],[Stvarni trošak]]</calculatedColumnFormula>
    </tableColumn>
  </tableColumns>
  <tableStyleInfo name="Adresar" showFirstColumn="1" showLastColumn="1" showRowStripes="1" showColumnStripes="0"/>
  <extLst>
    <ext xmlns:x14="http://schemas.microsoft.com/office/spreadsheetml/2009/9/main" uri="{504A1905-F514-4f6f-8877-14C23A59335A}">
      <x14:table altTextSummary="U ovu tablicu unesite predviđene i stvarne troškove za darove i donacije. Razlika se automatski izračunav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E7"/>
  <sheetViews>
    <sheetView showGridLines="0" tabSelected="1" workbookViewId="0"/>
  </sheetViews>
  <sheetFormatPr defaultRowHeight="12.75"/>
  <cols>
    <col min="1" max="1" width="2.7109375" customWidth="1"/>
    <col min="2" max="2" width="92.5703125" customWidth="1"/>
    <col min="3" max="3" width="2.7109375" customWidth="1"/>
  </cols>
  <sheetData>
    <row r="1" spans="2:5" s="1" customFormat="1" ht="30" customHeight="1">
      <c r="B1" s="10" t="s">
        <v>0</v>
      </c>
    </row>
    <row r="2" spans="2:5" ht="48.6" customHeight="1">
      <c r="B2" s="8" t="s">
        <v>1</v>
      </c>
    </row>
    <row r="3" spans="2:5" ht="34.35" customHeight="1">
      <c r="B3" s="8" t="s">
        <v>2</v>
      </c>
    </row>
    <row r="4" spans="2:5" ht="33.75" customHeight="1">
      <c r="B4" s="8" t="s">
        <v>3</v>
      </c>
    </row>
    <row r="5" spans="2:5" ht="34.35" customHeight="1">
      <c r="B5" s="9" t="s">
        <v>4</v>
      </c>
    </row>
    <row r="6" spans="2:5" ht="42.75">
      <c r="B6" s="8" t="s">
        <v>5</v>
      </c>
    </row>
    <row r="7" spans="2:5" ht="28.5">
      <c r="B7" s="8" t="s">
        <v>6</v>
      </c>
      <c r="E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/>
  <cols>
    <col min="1" max="1" width="2.7109375" style="13" customWidth="1"/>
    <col min="2" max="2" width="30.7109375" customWidth="1"/>
    <col min="3" max="3" width="17.7109375" customWidth="1"/>
    <col min="4" max="4" width="15.28515625" customWidth="1"/>
    <col min="5" max="5" width="12.5703125" customWidth="1"/>
    <col min="6" max="6" width="2.7109375" style="7" customWidth="1"/>
    <col min="7" max="7" width="30.7109375" customWidth="1"/>
    <col min="8" max="8" width="17.7109375" customWidth="1"/>
    <col min="9" max="9" width="15.28515625" customWidth="1"/>
    <col min="10" max="10" width="17.7109375" customWidth="1"/>
    <col min="11" max="11" width="2.7109375" customWidth="1"/>
  </cols>
  <sheetData>
    <row r="1" spans="1:10" s="14" customFormat="1" ht="14.25">
      <c r="A1" s="11" t="s">
        <v>7</v>
      </c>
    </row>
    <row r="2" spans="1:10" s="14" customFormat="1" ht="71.25" customHeight="1">
      <c r="A2" s="12" t="s">
        <v>8</v>
      </c>
      <c r="B2" s="15"/>
      <c r="C2" s="16" t="s">
        <v>62</v>
      </c>
      <c r="D2" s="5"/>
      <c r="E2" s="5"/>
      <c r="F2" s="5"/>
      <c r="G2" s="5"/>
      <c r="H2" s="5"/>
      <c r="I2" s="5"/>
      <c r="J2" s="5"/>
    </row>
    <row r="3" spans="1:10">
      <c r="F3"/>
    </row>
    <row r="4" spans="1:10" ht="24.95" customHeight="1">
      <c r="A4" s="13" t="s">
        <v>9</v>
      </c>
      <c r="B4" s="17" t="s">
        <v>19</v>
      </c>
      <c r="C4" s="18"/>
      <c r="D4" s="2"/>
      <c r="E4" s="27" t="s">
        <v>65</v>
      </c>
      <c r="F4" s="27"/>
      <c r="G4" s="27"/>
      <c r="H4" s="32">
        <f>C7-J61</f>
        <v>3405</v>
      </c>
    </row>
    <row r="5" spans="1:10" ht="24.95" customHeight="1">
      <c r="B5" s="29" t="s">
        <v>20</v>
      </c>
      <c r="C5" s="30">
        <v>4300</v>
      </c>
      <c r="E5" s="27"/>
      <c r="F5" s="27"/>
      <c r="G5" s="27"/>
      <c r="H5" s="32"/>
      <c r="I5" s="3"/>
    </row>
    <row r="6" spans="1:10" ht="24.95" customHeight="1">
      <c r="B6" s="29" t="s">
        <v>21</v>
      </c>
      <c r="C6" s="30">
        <v>300</v>
      </c>
      <c r="E6" s="27" t="s">
        <v>66</v>
      </c>
      <c r="F6" s="27"/>
      <c r="G6" s="27"/>
      <c r="H6" s="32">
        <f>C12-J63</f>
        <v>3064</v>
      </c>
      <c r="I6" s="3"/>
    </row>
    <row r="7" spans="1:10" ht="24.95" customHeight="1">
      <c r="A7" s="13" t="s">
        <v>10</v>
      </c>
      <c r="B7" s="29" t="s">
        <v>22</v>
      </c>
      <c r="C7" s="31">
        <f>SUM(C5:C6)</f>
        <v>4600</v>
      </c>
      <c r="E7" s="27"/>
      <c r="F7" s="27"/>
      <c r="G7" s="27"/>
      <c r="H7" s="32"/>
      <c r="I7" s="3"/>
    </row>
    <row r="8" spans="1:10" ht="24.95" customHeight="1">
      <c r="B8" s="20"/>
      <c r="C8" s="20"/>
      <c r="D8" s="20"/>
      <c r="E8" s="27" t="s">
        <v>67</v>
      </c>
      <c r="F8" s="27"/>
      <c r="G8" s="27"/>
      <c r="H8" s="32">
        <f>H6-H4</f>
        <v>-341</v>
      </c>
      <c r="I8" s="3"/>
    </row>
    <row r="9" spans="1:10" ht="24.95" customHeight="1">
      <c r="A9" s="13" t="s">
        <v>11</v>
      </c>
      <c r="B9" s="17" t="s">
        <v>23</v>
      </c>
      <c r="C9" s="19"/>
      <c r="D9" s="2"/>
      <c r="E9" s="27"/>
      <c r="F9" s="27"/>
      <c r="G9" s="27"/>
      <c r="H9" s="32"/>
      <c r="I9" s="4"/>
    </row>
    <row r="10" spans="1:10" ht="24.95" customHeight="1">
      <c r="B10" s="29" t="s">
        <v>20</v>
      </c>
      <c r="C10" s="30">
        <v>4000</v>
      </c>
      <c r="F10"/>
      <c r="I10" s="3"/>
    </row>
    <row r="11" spans="1:10" ht="24.95" customHeight="1">
      <c r="B11" s="29" t="s">
        <v>21</v>
      </c>
      <c r="C11" s="30">
        <v>300</v>
      </c>
      <c r="E11" s="3"/>
      <c r="F11"/>
      <c r="H11" s="28"/>
      <c r="I11" s="3"/>
    </row>
    <row r="12" spans="1:10" ht="24.95" customHeight="1">
      <c r="B12" s="29" t="s">
        <v>24</v>
      </c>
      <c r="C12" s="31">
        <f>SUM(C10:C11)</f>
        <v>4300</v>
      </c>
      <c r="F12"/>
    </row>
    <row r="13" spans="1:10">
      <c r="F13"/>
    </row>
    <row r="14" spans="1:10" ht="24.95" customHeight="1">
      <c r="A14" s="13" t="s">
        <v>12</v>
      </c>
      <c r="B14" s="21" t="s">
        <v>25</v>
      </c>
      <c r="C14" s="21" t="s">
        <v>63</v>
      </c>
      <c r="D14" s="21" t="s">
        <v>64</v>
      </c>
      <c r="E14" s="21" t="s">
        <v>68</v>
      </c>
      <c r="F14" s="25"/>
      <c r="G14" s="21" t="s">
        <v>69</v>
      </c>
      <c r="H14" s="21" t="s">
        <v>63</v>
      </c>
      <c r="I14" s="21" t="s">
        <v>64</v>
      </c>
      <c r="J14" s="21" t="s">
        <v>68</v>
      </c>
    </row>
    <row r="15" spans="1:10" ht="24.95" customHeight="1">
      <c r="B15" s="22" t="s">
        <v>26</v>
      </c>
      <c r="C15" s="23">
        <v>1000</v>
      </c>
      <c r="D15" s="23">
        <v>1000</v>
      </c>
      <c r="E15" s="23">
        <f>Stanovanje[[#This Row],[Predviđeni trošak]]-Stanovanje[[#This Row],[Stvarni trošak]]</f>
        <v>0</v>
      </c>
      <c r="F15" s="25"/>
      <c r="G15" s="22" t="s">
        <v>70</v>
      </c>
      <c r="H15" s="23"/>
      <c r="I15" s="23"/>
      <c r="J15" s="23">
        <f>Zabava[[#This Row],[Predviđeni trošak]]-Zabava[[#This Row],[Stvarni trošak]]</f>
        <v>0</v>
      </c>
    </row>
    <row r="16" spans="1:10" ht="24.95" customHeight="1">
      <c r="B16" s="22" t="s">
        <v>27</v>
      </c>
      <c r="C16" s="23">
        <v>54</v>
      </c>
      <c r="D16" s="23">
        <v>100</v>
      </c>
      <c r="E16" s="23">
        <f>Stanovanje[[#This Row],[Predviđeni trošak]]-Stanovanje[[#This Row],[Stvarni trošak]]</f>
        <v>-46</v>
      </c>
      <c r="F16" s="25"/>
      <c r="G16" s="22" t="s">
        <v>71</v>
      </c>
      <c r="H16" s="23"/>
      <c r="I16" s="23"/>
      <c r="J16" s="23">
        <f>Zabava[[#This Row],[Predviđeni trošak]]-Zabava[[#This Row],[Stvarni trošak]]</f>
        <v>0</v>
      </c>
    </row>
    <row r="17" spans="1:10" ht="24.95" customHeight="1">
      <c r="B17" s="22" t="s">
        <v>28</v>
      </c>
      <c r="C17" s="23">
        <v>44</v>
      </c>
      <c r="D17" s="23">
        <v>56</v>
      </c>
      <c r="E17" s="23">
        <f>Stanovanje[[#This Row],[Predviđeni trošak]]-Stanovanje[[#This Row],[Stvarni trošak]]</f>
        <v>-12</v>
      </c>
      <c r="F17" s="25"/>
      <c r="G17" s="22" t="s">
        <v>72</v>
      </c>
      <c r="H17" s="23"/>
      <c r="I17" s="23"/>
      <c r="J17" s="23">
        <f>Zabava[[#This Row],[Predviđeni trošak]]-Zabava[[#This Row],[Stvarni trošak]]</f>
        <v>0</v>
      </c>
    </row>
    <row r="18" spans="1:10" ht="24.95" customHeight="1">
      <c r="B18" s="22" t="s">
        <v>29</v>
      </c>
      <c r="C18" s="23">
        <v>22</v>
      </c>
      <c r="D18" s="23">
        <v>28</v>
      </c>
      <c r="E18" s="23">
        <f>Stanovanje[[#This Row],[Predviđeni trošak]]-Stanovanje[[#This Row],[Stvarni trošak]]</f>
        <v>-6</v>
      </c>
      <c r="F18" s="25"/>
      <c r="G18" s="22" t="s">
        <v>73</v>
      </c>
      <c r="H18" s="23"/>
      <c r="I18" s="23"/>
      <c r="J18" s="23">
        <f>Zabava[[#This Row],[Predviđeni trošak]]-Zabava[[#This Row],[Stvarni trošak]]</f>
        <v>0</v>
      </c>
    </row>
    <row r="19" spans="1:10" ht="24.95" customHeight="1">
      <c r="B19" s="22" t="s">
        <v>30</v>
      </c>
      <c r="C19" s="23">
        <v>8</v>
      </c>
      <c r="D19" s="23">
        <v>8</v>
      </c>
      <c r="E19" s="23">
        <f>Stanovanje[[#This Row],[Predviđeni trošak]]-Stanovanje[[#This Row],[Stvarni trošak]]</f>
        <v>0</v>
      </c>
      <c r="F19" s="25"/>
      <c r="G19" s="22" t="s">
        <v>74</v>
      </c>
      <c r="H19" s="23"/>
      <c r="I19" s="23"/>
      <c r="J19" s="23">
        <f>Zabava[[#This Row],[Predviđeni trošak]]-Zabava[[#This Row],[Stvarni trošak]]</f>
        <v>0</v>
      </c>
    </row>
    <row r="20" spans="1:10" ht="24.95" customHeight="1">
      <c r="B20" s="22" t="s">
        <v>31</v>
      </c>
      <c r="C20" s="23">
        <v>34</v>
      </c>
      <c r="D20" s="23">
        <v>34</v>
      </c>
      <c r="E20" s="23">
        <f>Stanovanje[[#This Row],[Predviđeni trošak]]-Stanovanje[[#This Row],[Stvarni trošak]]</f>
        <v>0</v>
      </c>
      <c r="F20" s="25"/>
      <c r="G20" s="22" t="s">
        <v>75</v>
      </c>
      <c r="H20" s="23"/>
      <c r="I20" s="23"/>
      <c r="J20" s="23">
        <f>Zabava[[#This Row],[Predviđeni trošak]]-Zabava[[#This Row],[Stvarni trošak]]</f>
        <v>0</v>
      </c>
    </row>
    <row r="21" spans="1:10" ht="24.95" customHeight="1">
      <c r="B21" s="22" t="s">
        <v>32</v>
      </c>
      <c r="C21" s="23">
        <v>10</v>
      </c>
      <c r="D21" s="23">
        <v>10</v>
      </c>
      <c r="E21" s="23">
        <f>Stanovanje[[#This Row],[Predviđeni trošak]]-Stanovanje[[#This Row],[Stvarni trošak]]</f>
        <v>0</v>
      </c>
      <c r="F21" s="25"/>
      <c r="G21" s="22" t="s">
        <v>35</v>
      </c>
      <c r="H21" s="23"/>
      <c r="I21" s="23"/>
      <c r="J21" s="23">
        <f>Zabava[[#This Row],[Predviđeni trošak]]-Zabava[[#This Row],[Stvarni trošak]]</f>
        <v>0</v>
      </c>
    </row>
    <row r="22" spans="1:10" ht="24.95" customHeight="1">
      <c r="B22" s="22" t="s">
        <v>33</v>
      </c>
      <c r="C22" s="23">
        <v>23</v>
      </c>
      <c r="D22" s="23">
        <v>0</v>
      </c>
      <c r="E22" s="23">
        <f>Stanovanje[[#This Row],[Predviđeni trošak]]-Stanovanje[[#This Row],[Stvarni trošak]]</f>
        <v>23</v>
      </c>
      <c r="F22" s="25"/>
      <c r="G22" s="22" t="s">
        <v>35</v>
      </c>
      <c r="H22" s="23"/>
      <c r="I22" s="23"/>
      <c r="J22" s="23">
        <f>Zabava[[#This Row],[Predviđeni trošak]]-Zabava[[#This Row],[Stvarni trošak]]</f>
        <v>0</v>
      </c>
    </row>
    <row r="23" spans="1:10" ht="24.95" customHeight="1">
      <c r="B23" s="22" t="s">
        <v>34</v>
      </c>
      <c r="C23" s="23">
        <v>0</v>
      </c>
      <c r="D23" s="23">
        <v>0</v>
      </c>
      <c r="E23" s="23">
        <f>Stanovanje[[#This Row],[Predviđeni trošak]]-Stanovanje[[#This Row],[Stvarni trošak]]</f>
        <v>0</v>
      </c>
      <c r="F23" s="25"/>
      <c r="G23" s="22" t="s">
        <v>35</v>
      </c>
      <c r="H23" s="23"/>
      <c r="I23" s="23"/>
      <c r="J23" s="23">
        <f>Zabava[[#This Row],[Predviđeni trošak]]-Zabava[[#This Row],[Stvarni trošak]]</f>
        <v>0</v>
      </c>
    </row>
    <row r="24" spans="1:10" ht="24.95" customHeight="1">
      <c r="B24" s="22" t="s">
        <v>35</v>
      </c>
      <c r="C24" s="23">
        <v>0</v>
      </c>
      <c r="D24" s="23">
        <v>0</v>
      </c>
      <c r="E24" s="23">
        <f>Stanovanje[[#This Row],[Predviđeni trošak]]-Stanovanje[[#This Row],[Stvarni trošak]]</f>
        <v>0</v>
      </c>
      <c r="F24" s="25"/>
      <c r="G24" s="24" t="s">
        <v>36</v>
      </c>
      <c r="H24" s="23"/>
      <c r="I24" s="23"/>
      <c r="J24" s="23">
        <f>SUBTOTAL(109,Zabava[Razlika])</f>
        <v>0</v>
      </c>
    </row>
    <row r="25" spans="1:10" ht="24.95" customHeight="1">
      <c r="B25" s="24" t="s">
        <v>36</v>
      </c>
      <c r="C25" s="23"/>
      <c r="D25" s="23"/>
      <c r="E25" s="23">
        <f>SUBTOTAL(109,Stanovanje[Razlika])</f>
        <v>-41</v>
      </c>
      <c r="F25" s="25"/>
      <c r="G25" s="26"/>
      <c r="H25" s="26"/>
      <c r="I25" s="26"/>
      <c r="J25" s="26"/>
    </row>
    <row r="26" spans="1:10" ht="24.95" customHeight="1">
      <c r="B26" s="26"/>
      <c r="C26" s="26"/>
      <c r="D26" s="26"/>
      <c r="E26" s="26"/>
      <c r="F26" s="25"/>
      <c r="G26" s="21" t="s">
        <v>76</v>
      </c>
      <c r="H26" s="21" t="s">
        <v>63</v>
      </c>
      <c r="I26" s="21" t="s">
        <v>64</v>
      </c>
      <c r="J26" s="21" t="s">
        <v>68</v>
      </c>
    </row>
    <row r="27" spans="1:10" ht="24.95" customHeight="1">
      <c r="A27" s="13" t="s">
        <v>13</v>
      </c>
      <c r="B27" s="21" t="s">
        <v>37</v>
      </c>
      <c r="C27" s="21" t="s">
        <v>63</v>
      </c>
      <c r="D27" s="21" t="s">
        <v>64</v>
      </c>
      <c r="E27" s="21" t="s">
        <v>68</v>
      </c>
      <c r="F27" s="25"/>
      <c r="G27" s="22" t="s">
        <v>77</v>
      </c>
      <c r="H27" s="23"/>
      <c r="I27" s="23"/>
      <c r="J27" s="23">
        <f>Krediti[[#This Row],[Predviđeni trošak]]-Krediti[[#This Row],[Stvarni trošak]]</f>
        <v>0</v>
      </c>
    </row>
    <row r="28" spans="1:10" ht="24.95" customHeight="1">
      <c r="B28" s="22" t="s">
        <v>38</v>
      </c>
      <c r="C28" s="23"/>
      <c r="D28" s="23"/>
      <c r="E28" s="23">
        <f>Prijevoz[[#This Row],[Predviđeni trošak]]-Prijevoz[[#This Row],[Stvarni trošak]]</f>
        <v>0</v>
      </c>
      <c r="F28" s="25"/>
      <c r="G28" s="22" t="s">
        <v>78</v>
      </c>
      <c r="H28" s="23"/>
      <c r="I28" s="23"/>
      <c r="J28" s="23">
        <f>Krediti[[#This Row],[Predviđeni trošak]]-Krediti[[#This Row],[Stvarni trošak]]</f>
        <v>0</v>
      </c>
    </row>
    <row r="29" spans="1:10" ht="24.95" customHeight="1">
      <c r="B29" s="22" t="s">
        <v>39</v>
      </c>
      <c r="C29" s="23"/>
      <c r="D29" s="23"/>
      <c r="E29" s="23">
        <f>Prijevoz[[#This Row],[Predviđeni trošak]]-Prijevoz[[#This Row],[Stvarni trošak]]</f>
        <v>0</v>
      </c>
      <c r="F29" s="25"/>
      <c r="G29" s="22" t="s">
        <v>79</v>
      </c>
      <c r="H29" s="23"/>
      <c r="I29" s="23"/>
      <c r="J29" s="23">
        <f>Krediti[[#This Row],[Predviđeni trošak]]-Krediti[[#This Row],[Stvarni trošak]]</f>
        <v>0</v>
      </c>
    </row>
    <row r="30" spans="1:10" ht="24.95" customHeight="1">
      <c r="B30" s="22" t="s">
        <v>40</v>
      </c>
      <c r="C30" s="23"/>
      <c r="D30" s="23"/>
      <c r="E30" s="23">
        <f>Prijevoz[[#This Row],[Predviđeni trošak]]-Prijevoz[[#This Row],[Stvarni trošak]]</f>
        <v>0</v>
      </c>
      <c r="F30" s="25"/>
      <c r="G30" s="22" t="s">
        <v>79</v>
      </c>
      <c r="H30" s="23"/>
      <c r="I30" s="23"/>
      <c r="J30" s="23">
        <f>Krediti[[#This Row],[Predviđeni trošak]]-Krediti[[#This Row],[Stvarni trošak]]</f>
        <v>0</v>
      </c>
    </row>
    <row r="31" spans="1:10" ht="24.95" customHeight="1">
      <c r="B31" s="22" t="s">
        <v>41</v>
      </c>
      <c r="C31" s="23"/>
      <c r="D31" s="23"/>
      <c r="E31" s="23">
        <f>Prijevoz[[#This Row],[Predviđeni trošak]]-Prijevoz[[#This Row],[Stvarni trošak]]</f>
        <v>0</v>
      </c>
      <c r="F31" s="25"/>
      <c r="G31" s="22" t="s">
        <v>79</v>
      </c>
      <c r="H31" s="23"/>
      <c r="I31" s="23"/>
      <c r="J31" s="23">
        <f>Krediti[[#This Row],[Predviđeni trošak]]-Krediti[[#This Row],[Stvarni trošak]]</f>
        <v>0</v>
      </c>
    </row>
    <row r="32" spans="1:10" ht="24.95" customHeight="1">
      <c r="B32" s="22" t="s">
        <v>42</v>
      </c>
      <c r="C32" s="23"/>
      <c r="D32" s="23"/>
      <c r="E32" s="23">
        <f>Prijevoz[[#This Row],[Predviđeni trošak]]-Prijevoz[[#This Row],[Stvarni trošak]]</f>
        <v>0</v>
      </c>
      <c r="F32" s="25"/>
      <c r="G32" s="22" t="s">
        <v>35</v>
      </c>
      <c r="H32" s="23"/>
      <c r="I32" s="23"/>
      <c r="J32" s="23">
        <f>Krediti[[#This Row],[Predviđeni trošak]]-Krediti[[#This Row],[Stvarni trošak]]</f>
        <v>0</v>
      </c>
    </row>
    <row r="33" spans="1:10" ht="24.95" customHeight="1">
      <c r="B33" s="22" t="s">
        <v>43</v>
      </c>
      <c r="C33" s="23"/>
      <c r="D33" s="23"/>
      <c r="E33" s="23">
        <f>Prijevoz[[#This Row],[Predviđeni trošak]]-Prijevoz[[#This Row],[Stvarni trošak]]</f>
        <v>0</v>
      </c>
      <c r="F33" s="25"/>
      <c r="G33" s="24" t="s">
        <v>36</v>
      </c>
      <c r="H33" s="23"/>
      <c r="I33" s="23"/>
      <c r="J33" s="23">
        <f>SUBTOTAL(109,Krediti[Razlika])</f>
        <v>0</v>
      </c>
    </row>
    <row r="34" spans="1:10" ht="24.95" customHeight="1">
      <c r="B34" s="22" t="s">
        <v>35</v>
      </c>
      <c r="C34" s="23"/>
      <c r="D34" s="23"/>
      <c r="E34" s="23">
        <f>Prijevoz[[#This Row],[Predviđeni trošak]]-Prijevoz[[#This Row],[Stvarni trošak]]</f>
        <v>0</v>
      </c>
      <c r="F34" s="25"/>
      <c r="G34" s="26"/>
      <c r="H34" s="26"/>
      <c r="I34" s="26"/>
      <c r="J34" s="26"/>
    </row>
    <row r="35" spans="1:10" ht="24.95" customHeight="1">
      <c r="B35" s="24" t="s">
        <v>36</v>
      </c>
      <c r="C35" s="23"/>
      <c r="D35" s="23"/>
      <c r="E35" s="23">
        <f>SUBTOTAL(109,Prijevoz[Razlika])</f>
        <v>0</v>
      </c>
      <c r="F35" s="25"/>
      <c r="G35" s="21" t="s">
        <v>80</v>
      </c>
      <c r="H35" s="21" t="s">
        <v>63</v>
      </c>
      <c r="I35" s="21" t="s">
        <v>64</v>
      </c>
      <c r="J35" s="21" t="s">
        <v>68</v>
      </c>
    </row>
    <row r="36" spans="1:10" ht="24.95" customHeight="1">
      <c r="B36" s="26"/>
      <c r="C36" s="26"/>
      <c r="D36" s="26"/>
      <c r="E36" s="26"/>
      <c r="F36" s="25"/>
      <c r="G36" s="22" t="s">
        <v>81</v>
      </c>
      <c r="H36" s="23"/>
      <c r="I36" s="23"/>
      <c r="J36" s="23">
        <f>Porezi[[#This Row],[Predviđeni trošak]]-Porezi[[#This Row],[Stvarni trošak]]</f>
        <v>0</v>
      </c>
    </row>
    <row r="37" spans="1:10" ht="24.95" customHeight="1">
      <c r="A37" s="13" t="s">
        <v>14</v>
      </c>
      <c r="B37" s="21" t="s">
        <v>44</v>
      </c>
      <c r="C37" s="21" t="s">
        <v>63</v>
      </c>
      <c r="D37" s="21" t="s">
        <v>64</v>
      </c>
      <c r="E37" s="21" t="s">
        <v>68</v>
      </c>
      <c r="F37" s="25"/>
      <c r="G37" s="22" t="s">
        <v>82</v>
      </c>
      <c r="H37" s="23"/>
      <c r="I37" s="23"/>
      <c r="J37" s="23">
        <f>Porezi[[#This Row],[Predviđeni trošak]]-Porezi[[#This Row],[Stvarni trošak]]</f>
        <v>0</v>
      </c>
    </row>
    <row r="38" spans="1:10" ht="24.95" customHeight="1">
      <c r="B38" s="22" t="s">
        <v>45</v>
      </c>
      <c r="C38" s="23"/>
      <c r="D38" s="23"/>
      <c r="E38" s="23">
        <f>Osiguranje[[#This Row],[Predviđeni trošak]]-Osiguranje[[#This Row],[Stvarni trošak]]</f>
        <v>0</v>
      </c>
      <c r="F38" s="25"/>
      <c r="G38" s="22" t="s">
        <v>83</v>
      </c>
      <c r="H38" s="23"/>
      <c r="I38" s="23"/>
      <c r="J38" s="23">
        <f>Porezi[[#This Row],[Predviđeni trošak]]-Porezi[[#This Row],[Stvarni trošak]]</f>
        <v>0</v>
      </c>
    </row>
    <row r="39" spans="1:10" ht="24.95" customHeight="1">
      <c r="B39" s="22" t="s">
        <v>46</v>
      </c>
      <c r="C39" s="23"/>
      <c r="D39" s="23"/>
      <c r="E39" s="23">
        <f>Osiguranje[[#This Row],[Predviđeni trošak]]-Osiguranje[[#This Row],[Stvarni trošak]]</f>
        <v>0</v>
      </c>
      <c r="F39" s="25"/>
      <c r="G39" s="22" t="s">
        <v>35</v>
      </c>
      <c r="H39" s="23"/>
      <c r="I39" s="23"/>
      <c r="J39" s="23">
        <f>Porezi[[#This Row],[Predviđeni trošak]]-Porezi[[#This Row],[Stvarni trošak]]</f>
        <v>0</v>
      </c>
    </row>
    <row r="40" spans="1:10" ht="24.95" customHeight="1">
      <c r="B40" s="22" t="s">
        <v>47</v>
      </c>
      <c r="C40" s="23"/>
      <c r="D40" s="23"/>
      <c r="E40" s="23">
        <f>Osiguranje[[#This Row],[Predviđeni trošak]]-Osiguranje[[#This Row],[Stvarni trošak]]</f>
        <v>0</v>
      </c>
      <c r="F40" s="25"/>
      <c r="G40" s="24" t="s">
        <v>36</v>
      </c>
      <c r="H40" s="23"/>
      <c r="I40" s="23"/>
      <c r="J40" s="23">
        <f>SUBTOTAL(109,Porezi[Razlika])</f>
        <v>0</v>
      </c>
    </row>
    <row r="41" spans="1:10" ht="24.95" customHeight="1">
      <c r="B41" s="22" t="s">
        <v>35</v>
      </c>
      <c r="C41" s="23"/>
      <c r="D41" s="23"/>
      <c r="E41" s="23">
        <f>Osiguranje[[#This Row],[Predviđeni trošak]]-Osiguranje[[#This Row],[Stvarni trošak]]</f>
        <v>0</v>
      </c>
      <c r="F41" s="25"/>
      <c r="G41" s="26"/>
      <c r="H41" s="26"/>
      <c r="I41" s="26"/>
      <c r="J41" s="26"/>
    </row>
    <row r="42" spans="1:10" ht="24.95" customHeight="1">
      <c r="B42" s="24" t="s">
        <v>36</v>
      </c>
      <c r="C42" s="23"/>
      <c r="D42" s="23"/>
      <c r="E42" s="23">
        <f>SUBTOTAL(109,Osiguranje[Razlika])</f>
        <v>0</v>
      </c>
      <c r="F42" s="25"/>
      <c r="G42" s="21" t="s">
        <v>84</v>
      </c>
      <c r="H42" s="21" t="s">
        <v>63</v>
      </c>
      <c r="I42" s="21" t="s">
        <v>64</v>
      </c>
      <c r="J42" s="21" t="s">
        <v>68</v>
      </c>
    </row>
    <row r="43" spans="1:10" ht="24.95" customHeight="1">
      <c r="B43" s="26"/>
      <c r="C43" s="26"/>
      <c r="D43" s="26"/>
      <c r="E43" s="26"/>
      <c r="F43" s="25"/>
      <c r="G43" s="22" t="s">
        <v>85</v>
      </c>
      <c r="H43" s="23"/>
      <c r="I43" s="23"/>
      <c r="J43" s="23">
        <f>Štednja[[#This Row],[Predviđeni trošak]]-Štednja[[#This Row],[Stvarni trošak]]</f>
        <v>0</v>
      </c>
    </row>
    <row r="44" spans="1:10" ht="24.95" customHeight="1">
      <c r="A44" s="13" t="s">
        <v>15</v>
      </c>
      <c r="B44" s="21" t="s">
        <v>48</v>
      </c>
      <c r="C44" s="21" t="s">
        <v>63</v>
      </c>
      <c r="D44" s="21" t="s">
        <v>64</v>
      </c>
      <c r="E44" s="21" t="s">
        <v>68</v>
      </c>
      <c r="F44" s="25"/>
      <c r="G44" s="22" t="s">
        <v>86</v>
      </c>
      <c r="H44" s="23"/>
      <c r="I44" s="23"/>
      <c r="J44" s="23">
        <f>Štednja[[#This Row],[Predviđeni trošak]]-Štednja[[#This Row],[Stvarni trošak]]</f>
        <v>0</v>
      </c>
    </row>
    <row r="45" spans="1:10" ht="24.95" customHeight="1">
      <c r="B45" s="22" t="s">
        <v>49</v>
      </c>
      <c r="C45" s="23"/>
      <c r="D45" s="23"/>
      <c r="E45" s="23">
        <f>Hrana[[#This Row],[Predviđeni trošak]]-Hrana[[#This Row],[Stvarni trošak]]</f>
        <v>0</v>
      </c>
      <c r="F45" s="25"/>
      <c r="G45" s="22" t="s">
        <v>35</v>
      </c>
      <c r="H45" s="23"/>
      <c r="I45" s="23"/>
      <c r="J45" s="23">
        <f>Štednja[[#This Row],[Predviđeni trošak]]-Štednja[[#This Row],[Stvarni trošak]]</f>
        <v>0</v>
      </c>
    </row>
    <row r="46" spans="1:10" ht="24.95" customHeight="1">
      <c r="B46" s="22" t="s">
        <v>50</v>
      </c>
      <c r="C46" s="23"/>
      <c r="D46" s="23"/>
      <c r="E46" s="23">
        <f>Hrana[[#This Row],[Predviđeni trošak]]-Hrana[[#This Row],[Stvarni trošak]]</f>
        <v>0</v>
      </c>
      <c r="F46" s="25"/>
      <c r="G46" s="24" t="s">
        <v>36</v>
      </c>
      <c r="H46" s="23"/>
      <c r="I46" s="23"/>
      <c r="J46" s="23">
        <f>SUBTOTAL(109,Štednja[Razlika])</f>
        <v>0</v>
      </c>
    </row>
    <row r="47" spans="1:10" ht="24.95" customHeight="1">
      <c r="B47" s="22" t="s">
        <v>35</v>
      </c>
      <c r="C47" s="23"/>
      <c r="D47" s="23"/>
      <c r="E47" s="23">
        <f>Hrana[[#This Row],[Predviđeni trošak]]-Hrana[[#This Row],[Stvarni trošak]]</f>
        <v>0</v>
      </c>
      <c r="F47" s="25"/>
      <c r="G47" s="26"/>
      <c r="H47" s="26"/>
      <c r="I47" s="26"/>
      <c r="J47" s="26"/>
    </row>
    <row r="48" spans="1:10" ht="24.95" customHeight="1">
      <c r="B48" s="24" t="s">
        <v>36</v>
      </c>
      <c r="C48" s="23"/>
      <c r="D48" s="23"/>
      <c r="E48" s="23">
        <f>SUBTOTAL(109,Hrana[Razlika])</f>
        <v>0</v>
      </c>
      <c r="F48" s="25"/>
      <c r="G48" s="21" t="s">
        <v>87</v>
      </c>
      <c r="H48" s="21" t="s">
        <v>63</v>
      </c>
      <c r="I48" s="21" t="s">
        <v>64</v>
      </c>
      <c r="J48" s="21" t="s">
        <v>68</v>
      </c>
    </row>
    <row r="49" spans="1:10" ht="24.95" customHeight="1">
      <c r="B49" s="26"/>
      <c r="C49" s="26"/>
      <c r="D49" s="26"/>
      <c r="E49" s="26"/>
      <c r="F49" s="25"/>
      <c r="G49" s="22" t="s">
        <v>88</v>
      </c>
      <c r="H49" s="23"/>
      <c r="I49" s="23"/>
      <c r="J49" s="23">
        <f>Darovi[[#This Row],[Predviđeni trošak]]-Darovi[[#This Row],[Stvarni trošak]]</f>
        <v>0</v>
      </c>
    </row>
    <row r="50" spans="1:10" ht="24.95" customHeight="1">
      <c r="A50" s="13" t="s">
        <v>16</v>
      </c>
      <c r="B50" s="21" t="s">
        <v>51</v>
      </c>
      <c r="C50" s="21" t="s">
        <v>63</v>
      </c>
      <c r="D50" s="21" t="s">
        <v>64</v>
      </c>
      <c r="E50" s="21" t="s">
        <v>68</v>
      </c>
      <c r="F50" s="25"/>
      <c r="G50" s="22" t="s">
        <v>89</v>
      </c>
      <c r="H50" s="23"/>
      <c r="I50" s="23"/>
      <c r="J50" s="23">
        <f>Darovi[[#This Row],[Predviđeni trošak]]-Darovi[[#This Row],[Stvarni trošak]]</f>
        <v>0</v>
      </c>
    </row>
    <row r="51" spans="1:10" ht="24.95" customHeight="1">
      <c r="B51" s="22" t="s">
        <v>52</v>
      </c>
      <c r="C51" s="23"/>
      <c r="D51" s="23"/>
      <c r="E51" s="23">
        <f>Kućni_ljubimci[[#This Row],[Predviđeni trošak]]-Kućni_ljubimci[[#This Row],[Stvarni trošak]]</f>
        <v>0</v>
      </c>
      <c r="F51" s="25"/>
      <c r="G51" s="22" t="s">
        <v>90</v>
      </c>
      <c r="H51" s="23"/>
      <c r="I51" s="23"/>
      <c r="J51" s="23">
        <f>Darovi[[#This Row],[Predviđeni trošak]]-Darovi[[#This Row],[Stvarni trošak]]</f>
        <v>0</v>
      </c>
    </row>
    <row r="52" spans="1:10" ht="24.95" customHeight="1">
      <c r="B52" s="22" t="s">
        <v>53</v>
      </c>
      <c r="C52" s="23"/>
      <c r="D52" s="23"/>
      <c r="E52" s="23">
        <f>Kućni_ljubimci[[#This Row],[Predviđeni trošak]]-Kućni_ljubimci[[#This Row],[Stvarni trošak]]</f>
        <v>0</v>
      </c>
      <c r="F52" s="25"/>
      <c r="G52" s="24" t="s">
        <v>36</v>
      </c>
      <c r="H52" s="23"/>
      <c r="I52" s="23"/>
      <c r="J52" s="23">
        <f>SUBTOTAL(109,Darovi[Razlika])</f>
        <v>0</v>
      </c>
    </row>
    <row r="53" spans="1:10" ht="24.95" customHeight="1">
      <c r="B53" s="22" t="s">
        <v>54</v>
      </c>
      <c r="C53" s="23"/>
      <c r="D53" s="23"/>
      <c r="E53" s="23">
        <f>Kućni_ljubimci[[#This Row],[Predviđeni trošak]]-Kućni_ljubimci[[#This Row],[Stvarni trošak]]</f>
        <v>0</v>
      </c>
      <c r="F53" s="25"/>
      <c r="G53" s="26"/>
      <c r="H53" s="26"/>
      <c r="I53" s="26"/>
      <c r="J53" s="26"/>
    </row>
    <row r="54" spans="1:10" ht="24.95" customHeight="1">
      <c r="B54" s="22" t="s">
        <v>55</v>
      </c>
      <c r="C54" s="23"/>
      <c r="D54" s="23"/>
      <c r="E54" s="23">
        <f>Kućni_ljubimci[[#This Row],[Predviđeni trošak]]-Kućni_ljubimci[[#This Row],[Stvarni trošak]]</f>
        <v>0</v>
      </c>
      <c r="F54" s="25"/>
      <c r="G54" s="21" t="s">
        <v>91</v>
      </c>
      <c r="H54" s="21" t="s">
        <v>63</v>
      </c>
      <c r="I54" s="21" t="s">
        <v>64</v>
      </c>
      <c r="J54" s="21" t="s">
        <v>68</v>
      </c>
    </row>
    <row r="55" spans="1:10" ht="24.95" customHeight="1">
      <c r="B55" s="22" t="s">
        <v>35</v>
      </c>
      <c r="C55" s="23"/>
      <c r="D55" s="23"/>
      <c r="E55" s="23">
        <f>Kućni_ljubimci[[#This Row],[Predviđeni trošak]]-Kućni_ljubimci[[#This Row],[Stvarni trošak]]</f>
        <v>0</v>
      </c>
      <c r="F55" s="25"/>
      <c r="G55" s="22" t="s">
        <v>92</v>
      </c>
      <c r="H55" s="23"/>
      <c r="I55" s="23"/>
      <c r="J55" s="23">
        <f>Pravni_troškovi[[#This Row],[Predviđeni trošak]]-Pravni_troškovi[[#This Row],[Stvarni trošak]]</f>
        <v>0</v>
      </c>
    </row>
    <row r="56" spans="1:10" ht="24.95" customHeight="1">
      <c r="B56" s="24" t="s">
        <v>36</v>
      </c>
      <c r="C56" s="23"/>
      <c r="D56" s="23"/>
      <c r="E56" s="23">
        <f>SUBTOTAL(109,Kućni_ljubimci[Razlika])</f>
        <v>0</v>
      </c>
      <c r="F56" s="25"/>
      <c r="G56" s="22" t="s">
        <v>93</v>
      </c>
      <c r="H56" s="23"/>
      <c r="I56" s="23"/>
      <c r="J56" s="23">
        <f>Pravni_troškovi[[#This Row],[Predviđeni trošak]]-Pravni_troškovi[[#This Row],[Stvarni trošak]]</f>
        <v>0</v>
      </c>
    </row>
    <row r="57" spans="1:10" ht="24.95" customHeight="1">
      <c r="B57" s="26"/>
      <c r="C57" s="26"/>
      <c r="D57" s="26"/>
      <c r="E57" s="26"/>
      <c r="F57" s="25"/>
      <c r="G57" s="22" t="s">
        <v>94</v>
      </c>
      <c r="H57" s="23"/>
      <c r="I57" s="23"/>
      <c r="J57" s="23">
        <f>Pravni_troškovi[[#This Row],[Predviđeni trošak]]-Pravni_troškovi[[#This Row],[Stvarni trošak]]</f>
        <v>0</v>
      </c>
    </row>
    <row r="58" spans="1:10" ht="24.95" customHeight="1">
      <c r="A58" s="13" t="s">
        <v>17</v>
      </c>
      <c r="B58" s="21" t="s">
        <v>56</v>
      </c>
      <c r="C58" s="21" t="s">
        <v>63</v>
      </c>
      <c r="D58" s="21" t="s">
        <v>64</v>
      </c>
      <c r="E58" s="21" t="s">
        <v>68</v>
      </c>
      <c r="F58" s="25"/>
      <c r="G58" s="22" t="s">
        <v>35</v>
      </c>
      <c r="H58" s="23"/>
      <c r="I58" s="23"/>
      <c r="J58" s="23">
        <f>Pravni_troškovi[[#This Row],[Predviđeni trošak]]-Pravni_troškovi[[#This Row],[Stvarni trošak]]</f>
        <v>0</v>
      </c>
    </row>
    <row r="59" spans="1:10" ht="24.95" customHeight="1">
      <c r="B59" s="22" t="s">
        <v>53</v>
      </c>
      <c r="C59" s="23"/>
      <c r="D59" s="23"/>
      <c r="E59" s="23">
        <f>Osobna_njega[[#This Row],[Predviđeni trošak]]-Osobna_njega[[#This Row],[Stvarni trošak]]</f>
        <v>0</v>
      </c>
      <c r="F59" s="25"/>
      <c r="G59" s="24" t="s">
        <v>36</v>
      </c>
      <c r="H59" s="23"/>
      <c r="I59" s="23"/>
      <c r="J59" s="23">
        <f>SUBTOTAL(109,Pravni_troškovi[Razlika])</f>
        <v>0</v>
      </c>
    </row>
    <row r="60" spans="1:10" ht="24.95" customHeight="1">
      <c r="B60" s="22" t="s">
        <v>57</v>
      </c>
      <c r="C60" s="23"/>
      <c r="D60" s="23"/>
      <c r="E60" s="23">
        <f>Osobna_njega[[#This Row],[Predviđeni trošak]]-Osobna_njega[[#This Row],[Stvarni trošak]]</f>
        <v>0</v>
      </c>
      <c r="F60" s="25"/>
      <c r="G60" s="26"/>
      <c r="H60" s="26"/>
      <c r="I60" s="26"/>
      <c r="J60" s="26"/>
    </row>
    <row r="61" spans="1:10" ht="24.95" customHeight="1">
      <c r="A61" s="13" t="s">
        <v>18</v>
      </c>
      <c r="B61" s="22" t="s">
        <v>58</v>
      </c>
      <c r="C61" s="23"/>
      <c r="D61" s="23"/>
      <c r="E61" s="23">
        <f>Osobna_njega[[#This Row],[Predviđeni trošak]]-Osobna_njega[[#This Row],[Stvarni trošak]]</f>
        <v>0</v>
      </c>
      <c r="F61" s="25"/>
      <c r="G61" s="27" t="s">
        <v>95</v>
      </c>
      <c r="H61" s="27"/>
      <c r="I61" s="27"/>
      <c r="J61" s="32">
        <f>SUBTOTAL(109,Stanovanje[Predviđeni trošak],Prijevoz[Predviđeni trošak],Osiguranje[Predviđeni trošak],Hrana[Predviđeni trošak],Kućni_ljubimci[Predviđeni trošak],Osobna_njega[Predviđeni trošak],Zabava[Predviđeni trošak],Krediti[Predviđeni trošak],Porezi[Predviđeni trošak],Štednja[Predviđeni trošak],Darovi[Predviđeni trošak],Pravni_troškovi[Predviđeni trošak])</f>
        <v>1195</v>
      </c>
    </row>
    <row r="62" spans="1:10" ht="24.95" customHeight="1">
      <c r="B62" s="22" t="s">
        <v>59</v>
      </c>
      <c r="C62" s="23"/>
      <c r="D62" s="23"/>
      <c r="E62" s="23">
        <f>Osobna_njega[[#This Row],[Predviđeni trošak]]-Osobna_njega[[#This Row],[Stvarni trošak]]</f>
        <v>0</v>
      </c>
      <c r="F62" s="25"/>
      <c r="G62" s="27"/>
      <c r="H62" s="27"/>
      <c r="I62" s="27"/>
      <c r="J62" s="32"/>
    </row>
    <row r="63" spans="1:10" ht="24.95" customHeight="1">
      <c r="B63" s="22" t="s">
        <v>60</v>
      </c>
      <c r="C63" s="23"/>
      <c r="D63" s="23"/>
      <c r="E63" s="23">
        <f>Osobna_njega[[#This Row],[Predviđeni trošak]]-Osobna_njega[[#This Row],[Stvarni trošak]]</f>
        <v>0</v>
      </c>
      <c r="F63" s="25"/>
      <c r="G63" s="27" t="s">
        <v>96</v>
      </c>
      <c r="H63" s="27"/>
      <c r="I63" s="27"/>
      <c r="J63" s="32">
        <f>SUBTOTAL(109,Stanovanje[Stvarni trošak],Prijevoz[Stvarni trošak],Osiguranje[Stvarni trošak],Hrana[Stvarni trošak],Kućni_ljubimci[Stvarni trošak],Osobna_njega[Stvarni trošak],Zabava[Stvarni trošak],Krediti[Stvarni trošak],Porezi[Stvarni trošak],Štednja[Stvarni trošak],Darovi[Stvarni trošak],Pravni_troškovi[Stvarni trošak])</f>
        <v>1236</v>
      </c>
    </row>
    <row r="64" spans="1:10" ht="24.95" customHeight="1">
      <c r="B64" s="22" t="s">
        <v>61</v>
      </c>
      <c r="C64" s="23"/>
      <c r="D64" s="23"/>
      <c r="E64" s="23">
        <f>Osobna_njega[[#This Row],[Predviđeni trošak]]-Osobna_njega[[#This Row],[Stvarni trošak]]</f>
        <v>0</v>
      </c>
      <c r="F64" s="25"/>
      <c r="G64" s="27"/>
      <c r="H64" s="27"/>
      <c r="I64" s="27"/>
      <c r="J64" s="32"/>
    </row>
    <row r="65" spans="2:10" ht="24.95" customHeight="1">
      <c r="B65" s="22" t="s">
        <v>35</v>
      </c>
      <c r="C65" s="23"/>
      <c r="D65" s="23"/>
      <c r="E65" s="23">
        <f>Osobna_njega[[#This Row],[Predviđeni trošak]]-Osobna_njega[[#This Row],[Stvarni trošak]]</f>
        <v>0</v>
      </c>
      <c r="F65" s="25"/>
      <c r="G65" s="27" t="s">
        <v>97</v>
      </c>
      <c r="H65" s="27"/>
      <c r="I65" s="27"/>
      <c r="J65" s="32">
        <f>J61-J63</f>
        <v>-41</v>
      </c>
    </row>
    <row r="66" spans="2:10" ht="24.95" customHeight="1">
      <c r="B66" s="24" t="s">
        <v>36</v>
      </c>
      <c r="C66" s="23"/>
      <c r="D66" s="23"/>
      <c r="E66" s="23">
        <f>SUBTOTAL(109,Osobna_njega[Razlika])</f>
        <v>0</v>
      </c>
      <c r="F66" s="25"/>
      <c r="G66" s="27"/>
      <c r="H66" s="27"/>
      <c r="I66" s="27"/>
      <c r="J66" s="32"/>
    </row>
    <row r="67" spans="2:10">
      <c r="B67" s="6"/>
      <c r="C67" s="6"/>
      <c r="D67" s="6"/>
      <c r="E67" s="6"/>
    </row>
  </sheetData>
  <mergeCells count="26"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</mergeCells>
  <dataValidations count="12">
    <dataValidation allowBlank="1" showInputMessage="1" showErrorMessage="1" prompt="Na ovom radnom listu stvorite osobni mjesečni proračun. U ćelijama u ovom stupcu nalaze se korisne upute za korištenje ovog radnog lista. Pritisnite strelicu dolje za početak rata." sqref="A1"/>
    <dataValidation allowBlank="1" showInputMessage="1" showErrorMessage="1" prompt="U ćeliji C2 nalazi se naslov ovog radnog lista. Sljedeća je uputa u ćeliji A4." sqref="A2"/>
    <dataValidation allowBlank="1" showInputMessage="1" showErrorMessage="1" prompt="Oznaka predviđenih mjesečnih prihoda nalazi se u ćeliji zdesna. Unesite prihod 1 u ćeliju C5 i ostale prihode u ćeliji C6 za izračun ukupnih mjesečnih prihoda u ćeliji C7. Sljedeća je uputa u ćeliji A7." sqref="A4"/>
    <dataValidation allowBlank="1" showInputMessage="1" showErrorMessage="1" prompt="Predviđeni se saldo automatski se izračunava u ćeliji H4, stvarni saldo u ćeliji H6, a razlika u ćeliji H8. Sljedeća je uputa u ćeliji A9." sqref="A7"/>
    <dataValidation allowBlank="1" showInputMessage="1" showErrorMessage="1" prompt="Oznaka stvarnih mjesečnih prihoda nalazi se u ćeliji zdesna. Unesite prihod 1 u ćeliju C10 i ostale prihode u C11 za izračun ukupnih mjesečnih prihoda u ćeliji C12. Sljedeća je uputa u ćeliji A14." sqref="A9"/>
    <dataValidation allowBlank="1" showInputMessage="1" showErrorMessage="1" prompt="Unesite pojedinosti u tablicu Stanovanje koja započinje ćelijom zdesna te u tablicu Zabava koja započinje ćelijom G14. Sljedeća je uputa u ćeliji A27." sqref="A14"/>
    <dataValidation allowBlank="1" showInputMessage="1" showErrorMessage="1" prompt="Unesite pojedinosti u tablicu Prijevoz koja započinje ćelijom zdesna te u tablicu Krediti koja započinje ćelijom G26. Sljedeća je uputa u ćeliji A37." sqref="A27"/>
    <dataValidation allowBlank="1" showInputMessage="1" showErrorMessage="1" prompt="Unesite pojedinosti u tablicu Osiguranje koja započinje ćelijom zdesna te u tablicu Porezi koja započinje ćelijom G35. Sljedeća je uputa u ćeliji A44." sqref="A37"/>
    <dataValidation allowBlank="1" showInputMessage="1" showErrorMessage="1" prompt="Unesite pojedinosti u tablicu Hrana koja započinje ćelijom zdesna te u tablicu Štednja koja započinje ćelijom G42. Sljedeća je uputa u ćeliji A50." sqref="A44"/>
    <dataValidation allowBlank="1" showInputMessage="1" showErrorMessage="1" prompt="Unesite pojedinosti u tablicu Kućni ljubimci koja započinje ćelijom zdesna te u tablicu Darovi koja započinje ćelijom G48. Sljedeća je uputa u ćeliji A58." sqref="A50"/>
    <dataValidation allowBlank="1" showInputMessage="1" showErrorMessage="1" prompt="Unesite pojedinosti u tablicu Osobna njega koja započinje ćelijom zdesna te u tablicu Pravni troškovi koja započinje ćelijom G54. Sljedeća je uputa u ćeliji A61." sqref="A58"/>
    <dataValidation allowBlank="1" showInputMessage="1" showErrorMessage="1" prompt="Ukupni se predviđeni troškovi automatski izračunavaju u ćeliji J61, ukupni stvarni troškovi u ćeliji J63, a ukupna razlika u ćeliji J65.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J61:J64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Početak</vt:lpstr>
      <vt:lpstr>Osobni mjesečni proračun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2020-04-14T21:03:06Z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