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702E2EF1-4909-44EE-B4EE-D6612CE9C75A}" xr6:coauthVersionLast="31" xr6:coauthVersionMax="40" xr10:uidLastSave="{00000000-0000-0000-0000-000000000000}"/>
  <bookViews>
    <workbookView xWindow="750" yWindow="-120" windowWidth="15030" windowHeight="8370" xr2:uid="{00000000-000D-0000-FFFF-FFFF00000000}"/>
  </bookViews>
  <sheets>
    <sheet name="GOD. EVIDENCIJA RADNOG VREMENA" sheetId="1" r:id="rId1"/>
  </sheets>
  <definedNames>
    <definedName name="_xlnm.Print_Area" localSheetId="0">'GOD. EVIDENCIJA RADNOG VREMENA'!$B$1:$L$140</definedName>
    <definedName name="_xlnm.Print_Titles" localSheetId="0">'GOD. EVIDENCIJA RADNOG VREMENA'!$1:$5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<sst xmlns="http://schemas.openxmlformats.org/spreadsheetml/2006/main" count="265" uniqueCount="67">
  <si>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Kartica radnog vremena zaposlenika</t>
  </si>
  <si>
    <t>Ime i prezime zaposlenika:</t>
  </si>
  <si>
    <t>Rukovoditelj:</t>
  </si>
  <si>
    <r>
      <t xml:space="preserve">Siječanj, veljača, ožujak      </t>
    </r>
    <r>
      <rPr>
        <sz val="11"/>
        <color theme="0"/>
        <rFont val="Century Gothic"/>
        <family val="2"/>
        <scheme val="major"/>
      </rPr>
      <t>Kartica radnog vremena zaposlenika: dnevna, tjedna, mjesečna, godišnja</t>
    </r>
  </si>
  <si>
    <t>Siječanj</t>
  </si>
  <si>
    <t>Ponedjeljak</t>
  </si>
  <si>
    <t>Utorak</t>
  </si>
  <si>
    <t>Srijeda</t>
  </si>
  <si>
    <t>Četvrtak</t>
  </si>
  <si>
    <t>Petak</t>
  </si>
  <si>
    <t>Subota</t>
  </si>
  <si>
    <t>Nedjelja</t>
  </si>
  <si>
    <t>Ukupan broj sati tjedno</t>
  </si>
  <si>
    <t>Ukupno za siječanj: Redovno radno vrijeme</t>
  </si>
  <si>
    <t>Veljača</t>
  </si>
  <si>
    <t>Ukupno za veljaču: Redovno radno vrijeme</t>
  </si>
  <si>
    <t>Ožujak</t>
  </si>
  <si>
    <t>Ukupno za ožujak: Redovno radno vrijeme</t>
  </si>
  <si>
    <r>
      <t xml:space="preserve">Travanj, svibanj, lipanj      </t>
    </r>
    <r>
      <rPr>
        <sz val="11"/>
        <color theme="0"/>
        <rFont val="Century Gothic"/>
        <family val="2"/>
        <scheme val="major"/>
      </rPr>
      <t>Kartica radnog vremena zaposlenika: dnevna, tjedna, mjesečna, godišnja</t>
    </r>
  </si>
  <si>
    <t>Travanj</t>
  </si>
  <si>
    <t>Ukupno za travanj: Redovno radno vrijeme</t>
  </si>
  <si>
    <t>Svibanj</t>
  </si>
  <si>
    <t>Ukupno za svibanj: Redovno radno vrijeme</t>
  </si>
  <si>
    <t>Lipanj</t>
  </si>
  <si>
    <t>Ukupno za lipanj: Redovno radno vrijeme</t>
  </si>
  <si>
    <r>
      <t xml:space="preserve">Srpanj, kolovoz, rujan      </t>
    </r>
    <r>
      <rPr>
        <sz val="11"/>
        <color theme="0"/>
        <rFont val="Century Gothic"/>
        <family val="2"/>
        <scheme val="major"/>
      </rPr>
      <t>Kartica radnog vremena zaposlenika: dnevna, tjedna, mjesečna, godišnja</t>
    </r>
  </si>
  <si>
    <t>Srpanj</t>
  </si>
  <si>
    <t>Ukupno za srpanj: Redovno radno vrijeme</t>
  </si>
  <si>
    <t>Kolovoz</t>
  </si>
  <si>
    <t>Ukupno za kolovoz: Redovno radno vrijeme</t>
  </si>
  <si>
    <t>Rujan</t>
  </si>
  <si>
    <t>Ukupno za rujan: Redovno radno vrijeme</t>
  </si>
  <si>
    <r>
      <t xml:space="preserve">Listopad, studeni, prosinac      </t>
    </r>
    <r>
      <rPr>
        <sz val="11"/>
        <color theme="0"/>
        <rFont val="Century Gothic"/>
        <family val="2"/>
        <scheme val="major"/>
      </rPr>
      <t>Kartica radnog vremena zaposlenika: dnevna, tjedna, mjesečna, godišnja</t>
    </r>
  </si>
  <si>
    <t>Listopad</t>
  </si>
  <si>
    <t>Ukupno za listopad: Redovno radno vrijeme</t>
  </si>
  <si>
    <t>Studeni</t>
  </si>
  <si>
    <t>Ukupno za studeni: Redovno radno vrijeme</t>
  </si>
  <si>
    <t>Prosinac</t>
  </si>
  <si>
    <t>Ukupno za prosinac: Redovno radno vrijeme</t>
  </si>
  <si>
    <t>Tjedan 1</t>
  </si>
  <si>
    <t>E-pošta:</t>
  </si>
  <si>
    <t>Telefonski broj:</t>
  </si>
  <si>
    <t>Prekovremeni rad</t>
  </si>
  <si>
    <t>Ukupno za siječanj: Prekovremeni rad</t>
  </si>
  <si>
    <t>Ukupno za veljaču: Prekovremeni rad</t>
  </si>
  <si>
    <t>Ukupno za ožujak: Prekovremeni rad</t>
  </si>
  <si>
    <t>Ukupno za travanj: Prekovremeni rad</t>
  </si>
  <si>
    <t>Ukupno za svibanj: Prekovremeni rad</t>
  </si>
  <si>
    <t>Ukupno za lipanj: Prekovremeni rad</t>
  </si>
  <si>
    <t>Ukupno za srpanj: Prekovremeni rad</t>
  </si>
  <si>
    <t>Ukupno za kolovoz: Prekovremeni rad</t>
  </si>
  <si>
    <t>Ukupno za rujan: Prekovremeni rad</t>
  </si>
  <si>
    <t>Ukupno za listopad: Prekovremeni rad</t>
  </si>
  <si>
    <t>Ukupno za studeni: Prekovremeni rad</t>
  </si>
  <si>
    <t>Ukupno za prosinac: Prekovremeni rad</t>
  </si>
  <si>
    <t>Tjedan 2</t>
  </si>
  <si>
    <t xml:space="preserve">Prekovremeni rad </t>
  </si>
  <si>
    <t>Ukupno za protekli dio godine:</t>
  </si>
  <si>
    <t>Redovno radno vrijeme:</t>
  </si>
  <si>
    <t>Tjedan 3</t>
  </si>
  <si>
    <t xml:space="preserve">Prekovremeni rad  </t>
  </si>
  <si>
    <t>Prekovremeni sati:</t>
  </si>
  <si>
    <t>Tjedan 4</t>
  </si>
  <si>
    <t xml:space="preserve">Prekovremeni rad   </t>
  </si>
  <si>
    <t>Tjedan 5</t>
  </si>
  <si>
    <t xml:space="preserve">Prekovremeni rad    </t>
  </si>
  <si>
    <t>Zbroj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</si>
</sst>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kn&quot;_-;\-* #,##0\ &quot;kn&quot;_-;_-* &quot;-&quot;\ &quot;kn&quot;_-;_-@_-"/>
    <numFmt numFmtId="165" formatCode="_-* #,##0.00\ &quot;kn&quot;_-;\-* #,##0.00\ &quot;kn&quot;_-;_-* &quot;-&quot;??\ &quot;kn&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3" fillId="2" borderId="0" xfId="0" applyFont="1" applyFill="1" applyAlignment="1">
      <alignment horizontal="right" vertical="center"/>
    </xf>
    <xf numFmtId="0" fontId="12" fillId="6" borderId="3" xfId="0" applyFont="1" applyFill="1" applyBorder="1" applyAlignment="1">
      <alignment horizontal="lef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18">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jesec" pivot="0" count="7" xr9:uid="{00000000-0011-0000-FFFF-FFFF00000000}">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ječanj" displayName="Siječanj" ref="B7:L15" totalsRowCount="1" headerRowDxfId="210" headerRowBorderDxfId="209" tableBorderDxfId="208" totalsRowBorderDxfId="207">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Siječanj" totalsRowLabel="Ukupan broj sati tjedno" dataDxfId="206" totalsRowDxfId="205"/>
    <tableColumn id="3" xr3:uid="{00000000-0010-0000-0000-000003000000}" name="Tjedan 1" totalsRowFunction="sum" totalsRowDxfId="204"/>
    <tableColumn id="4" xr3:uid="{00000000-0010-0000-0000-000004000000}" name="Prekovremeni rad" totalsRowFunction="sum" dataDxfId="203" totalsRowDxfId="202"/>
    <tableColumn id="5" xr3:uid="{00000000-0010-0000-0000-000005000000}" name="Tjedan 2" totalsRowFunction="sum" dataDxfId="201" totalsRowDxfId="200"/>
    <tableColumn id="6" xr3:uid="{00000000-0010-0000-0000-000006000000}" name="Prekovremeni rad " totalsRowFunction="sum" dataDxfId="199" totalsRowDxfId="198"/>
    <tableColumn id="7" xr3:uid="{00000000-0010-0000-0000-000007000000}" name="Tjedan 3" totalsRowFunction="sum" dataDxfId="197" totalsRowDxfId="196"/>
    <tableColumn id="8" xr3:uid="{00000000-0010-0000-0000-000008000000}" name="Prekovremeni rad  " totalsRowFunction="sum" dataDxfId="195" totalsRowDxfId="194"/>
    <tableColumn id="9" xr3:uid="{00000000-0010-0000-0000-000009000000}" name="Tjedan 4" totalsRowFunction="sum" dataDxfId="193" totalsRowDxfId="192"/>
    <tableColumn id="10" xr3:uid="{00000000-0010-0000-0000-00000A000000}" name="Prekovremeni rad   " totalsRowFunction="sum" dataDxfId="191" totalsRowDxfId="190"/>
    <tableColumn id="11" xr3:uid="{00000000-0010-0000-0000-00000B000000}" name="Tjedan 5" totalsRowFunction="sum" dataDxfId="189" totalsRowDxfId="188"/>
    <tableColumn id="12" xr3:uid="{00000000-0010-0000-0000-00000C000000}" name="Prekovremeni rad    " totalsRowFunction="sum" dataDxfId="187" totalsRowDxfId="186"/>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siječnja. Ukupan tjedni broj sati tjedni izračunava se automatski"/>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Listopad" displayName="Listopad" ref="B109:L117" totalsRowCount="1" headerRowDxfId="57" headerRowBorderDxfId="56" tableBorderDxfId="55" totalsRowBorderDxfId="54">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Listopad" totalsRowLabel="Ukupan broj sati tjedno" dataDxfId="53" totalsRowDxfId="52"/>
    <tableColumn id="2" xr3:uid="{00000000-0010-0000-0900-000002000000}" name="Tjedan 1" totalsRowFunction="sum" dataDxfId="51"/>
    <tableColumn id="3" xr3:uid="{00000000-0010-0000-0900-000003000000}" name="Prekovremeni rad" totalsRowFunction="sum" dataDxfId="50"/>
    <tableColumn id="4" xr3:uid="{00000000-0010-0000-0900-000004000000}" name="Tjedan 2" totalsRowFunction="sum" dataDxfId="49"/>
    <tableColumn id="5" xr3:uid="{00000000-0010-0000-0900-000005000000}" name="Prekovremeni rad " totalsRowFunction="sum" dataDxfId="48"/>
    <tableColumn id="6" xr3:uid="{00000000-0010-0000-0900-000006000000}" name="Tjedan 3" totalsRowFunction="sum" dataDxfId="47"/>
    <tableColumn id="7" xr3:uid="{00000000-0010-0000-0900-000007000000}" name="Prekovremeni rad  " totalsRowFunction="sum" dataDxfId="46"/>
    <tableColumn id="8" xr3:uid="{00000000-0010-0000-0900-000008000000}" name="Tjedan 4" totalsRowFunction="sum" dataDxfId="45"/>
    <tableColumn id="9" xr3:uid="{00000000-0010-0000-0900-000009000000}" name="Prekovremeni rad   " totalsRowFunction="sum" dataDxfId="44"/>
    <tableColumn id="10" xr3:uid="{00000000-0010-0000-0900-00000A000000}" name="Tjedan 5" totalsRowFunction="sum" dataDxfId="43"/>
    <tableColumn id="11" xr3:uid="{00000000-0010-0000-0900-00000B000000}" name="Prekovremeni rad    " totalsRowFunction="sum" dataDxfId="42"/>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listopada. Ukupan tjedni broj sati tjedni izračunava se automatsk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Studeni" displayName="Studeni" ref="B120:L128" totalsRowCount="1" headerRowDxfId="41" headerRowBorderDxfId="40" tableBorderDxfId="39" totalsRowBorderDxfId="38">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Studeni" totalsRowLabel="Ukupan broj sati tjedno" dataDxfId="37" totalsRowDxfId="36"/>
    <tableColumn id="2" xr3:uid="{00000000-0010-0000-0A00-000002000000}" name="Tjedan 1" totalsRowFunction="sum" dataDxfId="35"/>
    <tableColumn id="3" xr3:uid="{00000000-0010-0000-0A00-000003000000}" name="Prekovremeni rad" totalsRowFunction="sum" dataDxfId="34"/>
    <tableColumn id="4" xr3:uid="{00000000-0010-0000-0A00-000004000000}" name="Tjedan 2" totalsRowFunction="sum" dataDxfId="33"/>
    <tableColumn id="5" xr3:uid="{00000000-0010-0000-0A00-000005000000}" name="Prekovremeni rad " totalsRowFunction="sum" dataDxfId="32"/>
    <tableColumn id="6" xr3:uid="{00000000-0010-0000-0A00-000006000000}" name="Tjedan 3" totalsRowFunction="sum" dataDxfId="31"/>
    <tableColumn id="7" xr3:uid="{00000000-0010-0000-0A00-000007000000}" name="Prekovremeni rad  " totalsRowFunction="sum" dataDxfId="30"/>
    <tableColumn id="8" xr3:uid="{00000000-0010-0000-0A00-000008000000}" name="Tjedan 4" totalsRowFunction="sum" dataDxfId="29"/>
    <tableColumn id="9" xr3:uid="{00000000-0010-0000-0A00-000009000000}" name="Prekovremeni rad   " totalsRowFunction="sum" dataDxfId="28"/>
    <tableColumn id="10" xr3:uid="{00000000-0010-0000-0A00-00000A000000}" name="Tjedan 5" totalsRowFunction="sum" dataDxfId="27"/>
    <tableColumn id="11" xr3:uid="{00000000-0010-0000-0A00-00000B000000}" name="Prekovremeni rad    " totalsRowFunction="sum" dataDxfId="26"/>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studenog. Ukupan tjedni broj sati tjedni izračunava se automatsk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Prosinac" displayName="Prosinac" ref="B131:L139" totalsRowCount="1" headerRowDxfId="25" headerRowBorderDxfId="24" tableBorderDxfId="23"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Prosinac" totalsRowLabel="Ukupan broj sati tjedno" dataDxfId="21" totalsRowDxfId="20"/>
    <tableColumn id="2" xr3:uid="{00000000-0010-0000-0B00-000002000000}" name="Tjedan 1" totalsRowFunction="sum" dataDxfId="19" totalsRowDxfId="18"/>
    <tableColumn id="3" xr3:uid="{00000000-0010-0000-0B00-000003000000}" name="Prekovremeni rad" totalsRowFunction="sum" dataDxfId="17" totalsRowDxfId="16"/>
    <tableColumn id="4" xr3:uid="{00000000-0010-0000-0B00-000004000000}" name="Tjedan 2" totalsRowFunction="sum" dataDxfId="15" totalsRowDxfId="14"/>
    <tableColumn id="5" xr3:uid="{00000000-0010-0000-0B00-000005000000}" name="Prekovremeni rad " totalsRowFunction="sum" dataDxfId="13" totalsRowDxfId="12"/>
    <tableColumn id="6" xr3:uid="{00000000-0010-0000-0B00-000006000000}" name="Tjedan 3" totalsRowFunction="sum" dataDxfId="11" totalsRowDxfId="10"/>
    <tableColumn id="7" xr3:uid="{00000000-0010-0000-0B00-000007000000}" name="Prekovremeni rad  " totalsRowFunction="sum" dataDxfId="9" totalsRowDxfId="8"/>
    <tableColumn id="8" xr3:uid="{00000000-0010-0000-0B00-000008000000}" name="Tjedan 4" totalsRowFunction="sum" dataDxfId="7" totalsRowDxfId="6"/>
    <tableColumn id="9" xr3:uid="{00000000-0010-0000-0B00-000009000000}" name="Prekovremeni rad   " totalsRowFunction="sum" dataDxfId="5" totalsRowDxfId="4"/>
    <tableColumn id="10" xr3:uid="{00000000-0010-0000-0B00-00000A000000}" name="Tjedan 5" totalsRowFunction="sum" dataDxfId="3" totalsRowDxfId="2"/>
    <tableColumn id="11" xr3:uid="{00000000-0010-0000-0B00-00000B000000}" name="Prekovremeni rad    " totalsRowFunction="sum" dataDxfId="1" totalsRowDxfId="0"/>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prosinca. Ukupan tjedni broj sati tjedni izračunava se automat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ljača" displayName="Veljača" ref="B18:L26" totalsRowCount="1" headerRowDxfId="185" headerRowBorderDxfId="184" tableBorderDxfId="183" totalsRowBorderDxfId="18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Veljača" totalsRowLabel="Ukupan broj sati tjedno" dataDxfId="181" totalsRowDxfId="180"/>
    <tableColumn id="2" xr3:uid="{00000000-0010-0000-0100-000002000000}" name="Tjedan 1" totalsRowFunction="sum" dataDxfId="179"/>
    <tableColumn id="3" xr3:uid="{00000000-0010-0000-0100-000003000000}" name="Prekovremeni rad" totalsRowFunction="sum" dataDxfId="178"/>
    <tableColumn id="4" xr3:uid="{00000000-0010-0000-0100-000004000000}" name="Tjedan 2" totalsRowFunction="sum" dataDxfId="177"/>
    <tableColumn id="5" xr3:uid="{00000000-0010-0000-0100-000005000000}" name="Prekovremeni rad " totalsRowFunction="sum" dataDxfId="176"/>
    <tableColumn id="6" xr3:uid="{00000000-0010-0000-0100-000006000000}" name="Tjedan 3" totalsRowFunction="sum" dataDxfId="175"/>
    <tableColumn id="7" xr3:uid="{00000000-0010-0000-0100-000007000000}" name="Prekovremeni rad  " totalsRowFunction="sum" dataDxfId="174"/>
    <tableColumn id="8" xr3:uid="{00000000-0010-0000-0100-000008000000}" name="Tjedan 4" totalsRowFunction="sum" dataDxfId="173"/>
    <tableColumn id="9" xr3:uid="{00000000-0010-0000-0100-000009000000}" name="Prekovremeni rad   " totalsRowFunction="sum" dataDxfId="172"/>
    <tableColumn id="10" xr3:uid="{00000000-0010-0000-0100-00000A000000}" name="Tjedan 5" totalsRowFunction="sum" dataDxfId="171"/>
    <tableColumn id="11" xr3:uid="{00000000-0010-0000-0100-00000B000000}" name="Prekovremeni rad    " totalsRowFunction="sum" dataDxfId="170"/>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veljače. Ukupan tjedni broj sati tjedni izračunava se automatsk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žujak" displayName="Ožujak" ref="B29:L37" totalsRowCount="1" headerRowDxfId="169" headerRowBorderDxfId="168" tableBorderDxfId="167" totalsRowBorderDxfId="166">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Ožujak" totalsRowLabel="Ukupan broj sati tjedno" dataDxfId="165" totalsRowDxfId="164"/>
    <tableColumn id="2" xr3:uid="{00000000-0010-0000-0200-000002000000}" name="Tjedan 1" totalsRowFunction="sum" dataDxfId="163"/>
    <tableColumn id="3" xr3:uid="{00000000-0010-0000-0200-000003000000}" name="Prekovremeni rad" totalsRowFunction="sum" dataDxfId="162"/>
    <tableColumn id="4" xr3:uid="{00000000-0010-0000-0200-000004000000}" name="Tjedan 2" totalsRowFunction="sum" dataDxfId="161"/>
    <tableColumn id="5" xr3:uid="{00000000-0010-0000-0200-000005000000}" name="Prekovremeni rad " totalsRowFunction="sum" dataDxfId="160"/>
    <tableColumn id="6" xr3:uid="{00000000-0010-0000-0200-000006000000}" name="Tjedan 3" totalsRowFunction="sum" dataDxfId="159"/>
    <tableColumn id="7" xr3:uid="{00000000-0010-0000-0200-000007000000}" name="Prekovremeni rad  " totalsRowFunction="sum" dataDxfId="158"/>
    <tableColumn id="8" xr3:uid="{00000000-0010-0000-0200-000008000000}" name="Tjedan 4" totalsRowFunction="sum" dataDxfId="157"/>
    <tableColumn id="9" xr3:uid="{00000000-0010-0000-0200-000009000000}" name="Prekovremeni rad   " totalsRowFunction="sum" dataDxfId="156"/>
    <tableColumn id="10" xr3:uid="{00000000-0010-0000-0200-00000A000000}" name="Tjedan 5" totalsRowFunction="sum" dataDxfId="155"/>
    <tableColumn id="11" xr3:uid="{00000000-0010-0000-0200-00000B000000}" name="Prekovremeni rad    " totalsRowFunction="sum" dataDxfId="154"/>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ožujka. Ukupan tjedni broj sati tjedni izračunava se automatsk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ravanj" displayName="Travanj" ref="B41:L49" totalsRowCount="1" headerRowDxfId="153" headerRowBorderDxfId="152" tableBorderDxfId="151" totalsRowBorderDxfId="150">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Travanj" totalsRowLabel="Ukupan broj sati tjedno" dataDxfId="149" totalsRowDxfId="148"/>
    <tableColumn id="2" xr3:uid="{00000000-0010-0000-0300-000002000000}" name="Tjedan 1" totalsRowFunction="sum" dataDxfId="147"/>
    <tableColumn id="3" xr3:uid="{00000000-0010-0000-0300-000003000000}" name="Prekovremeni rad" totalsRowFunction="sum" dataDxfId="146"/>
    <tableColumn id="4" xr3:uid="{00000000-0010-0000-0300-000004000000}" name="Tjedan 2" totalsRowFunction="sum" dataDxfId="145"/>
    <tableColumn id="5" xr3:uid="{00000000-0010-0000-0300-000005000000}" name="Prekovremeni rad " totalsRowFunction="sum" dataDxfId="144"/>
    <tableColumn id="6" xr3:uid="{00000000-0010-0000-0300-000006000000}" name="Tjedan 3" totalsRowFunction="sum" dataDxfId="143"/>
    <tableColumn id="7" xr3:uid="{00000000-0010-0000-0300-000007000000}" name="Prekovremeni rad  " totalsRowFunction="sum" dataDxfId="142"/>
    <tableColumn id="8" xr3:uid="{00000000-0010-0000-0300-000008000000}" name="Tjedan 4" totalsRowFunction="sum" dataDxfId="141"/>
    <tableColumn id="9" xr3:uid="{00000000-0010-0000-0300-000009000000}" name="Prekovremeni rad   " totalsRowFunction="sum" dataDxfId="140"/>
    <tableColumn id="10" xr3:uid="{00000000-0010-0000-0300-00000A000000}" name="Tjedan 5" totalsRowFunction="sum" dataDxfId="139"/>
    <tableColumn id="11" xr3:uid="{00000000-0010-0000-0300-00000B000000}" name="Prekovremeni rad    " totalsRowFunction="sum" dataDxfId="138"/>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travnja. Ukupan tjedni broj sati tjedni izračunava se automatsk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Svibanj" displayName="Svibanj" ref="B52:L60" totalsRowCount="1" headerRowDxfId="137" headerRowBorderDxfId="136" tableBorderDxfId="135" totalsRowBorderDxfId="134">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Svibanj" totalsRowLabel="Ukupan broj sati tjedno" dataDxfId="133" totalsRowDxfId="132"/>
    <tableColumn id="2" xr3:uid="{00000000-0010-0000-0400-000002000000}" name="Tjedan 1" totalsRowFunction="sum" dataDxfId="131"/>
    <tableColumn id="3" xr3:uid="{00000000-0010-0000-0400-000003000000}" name="Prekovremeni rad" totalsRowFunction="sum" dataDxfId="130"/>
    <tableColumn id="4" xr3:uid="{00000000-0010-0000-0400-000004000000}" name="Tjedan 2" totalsRowFunction="sum" dataDxfId="129"/>
    <tableColumn id="5" xr3:uid="{00000000-0010-0000-0400-000005000000}" name="Prekovremeni rad " totalsRowFunction="sum" dataDxfId="128"/>
    <tableColumn id="6" xr3:uid="{00000000-0010-0000-0400-000006000000}" name="Tjedan 3" totalsRowFunction="sum" dataDxfId="127"/>
    <tableColumn id="7" xr3:uid="{00000000-0010-0000-0400-000007000000}" name="Prekovremeni rad  " totalsRowFunction="sum" dataDxfId="126"/>
    <tableColumn id="8" xr3:uid="{00000000-0010-0000-0400-000008000000}" name="Tjedan 4" totalsRowFunction="sum" dataDxfId="125"/>
    <tableColumn id="9" xr3:uid="{00000000-0010-0000-0400-000009000000}" name="Prekovremeni rad   " totalsRowFunction="sum" dataDxfId="124"/>
    <tableColumn id="10" xr3:uid="{00000000-0010-0000-0400-00000A000000}" name="Tjedan 5" totalsRowFunction="sum" dataDxfId="123"/>
    <tableColumn id="11" xr3:uid="{00000000-0010-0000-0400-00000B000000}" name="Prekovremeni rad    " totalsRowFunction="sum" dataDxfId="122"/>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svibnja. Ukupan tjedni broj sati tjedni izračunava se automatsk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Lipanj" displayName="Lipanj" ref="B63:L71" totalsRowCount="1" headerRowDxfId="121" headerRowBorderDxfId="120" tableBorderDxfId="119" totalsRowBorderDxfId="1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Lipanj" totalsRowLabel="Ukupan broj sati tjedno" dataDxfId="117" totalsRowDxfId="116"/>
    <tableColumn id="2" xr3:uid="{00000000-0010-0000-0500-000002000000}" name="Tjedan 1" totalsRowFunction="sum" dataDxfId="115"/>
    <tableColumn id="3" xr3:uid="{00000000-0010-0000-0500-000003000000}" name="Prekovremeni rad" totalsRowFunction="sum" dataDxfId="114"/>
    <tableColumn id="4" xr3:uid="{00000000-0010-0000-0500-000004000000}" name="Tjedan 2" totalsRowFunction="sum" dataDxfId="113"/>
    <tableColumn id="5" xr3:uid="{00000000-0010-0000-0500-000005000000}" name="Prekovremeni rad " totalsRowFunction="sum" dataDxfId="112"/>
    <tableColumn id="6" xr3:uid="{00000000-0010-0000-0500-000006000000}" name="Tjedan 3" totalsRowFunction="sum" dataDxfId="111"/>
    <tableColumn id="7" xr3:uid="{00000000-0010-0000-0500-000007000000}" name="Prekovremeni rad  " totalsRowFunction="sum" dataDxfId="110"/>
    <tableColumn id="8" xr3:uid="{00000000-0010-0000-0500-000008000000}" name="Tjedan 4" totalsRowFunction="sum" dataDxfId="109"/>
    <tableColumn id="9" xr3:uid="{00000000-0010-0000-0500-000009000000}" name="Prekovremeni rad   " totalsRowFunction="sum" dataDxfId="108"/>
    <tableColumn id="10" xr3:uid="{00000000-0010-0000-0500-00000A000000}" name="Tjedan 5" totalsRowFunction="sum" dataDxfId="107"/>
    <tableColumn id="11" xr3:uid="{00000000-0010-0000-0500-00000B000000}" name="Prekovremeni rad    " totalsRowFunction="sum" dataDxfId="106"/>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lipnja. Ukupan tjedni broj sati tjedni izračunava se automatsk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Srpanj" displayName="Srpanj" ref="B75:L83" totalsRowCount="1" headerRowDxfId="105" headerRowBorderDxfId="104" tableBorderDxfId="103" totalsRowBorderDxfId="10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Srpanj" totalsRowLabel="Ukupan broj sati tjedno" dataDxfId="101" totalsRowDxfId="100"/>
    <tableColumn id="2" xr3:uid="{00000000-0010-0000-0600-000002000000}" name="Tjedan 1" totalsRowFunction="sum" dataDxfId="99"/>
    <tableColumn id="3" xr3:uid="{00000000-0010-0000-0600-000003000000}" name="Prekovremeni rad" totalsRowFunction="sum" dataDxfId="98"/>
    <tableColumn id="4" xr3:uid="{00000000-0010-0000-0600-000004000000}" name="Tjedan 2" totalsRowFunction="sum" dataDxfId="97"/>
    <tableColumn id="5" xr3:uid="{00000000-0010-0000-0600-000005000000}" name="Prekovremeni rad " totalsRowFunction="sum" dataDxfId="96"/>
    <tableColumn id="6" xr3:uid="{00000000-0010-0000-0600-000006000000}" name="Tjedan 3" totalsRowFunction="sum" dataDxfId="95"/>
    <tableColumn id="7" xr3:uid="{00000000-0010-0000-0600-000007000000}" name="Prekovremeni rad  " totalsRowFunction="sum" dataDxfId="94"/>
    <tableColumn id="8" xr3:uid="{00000000-0010-0000-0600-000008000000}" name="Tjedan 4" totalsRowFunction="sum" dataDxfId="93"/>
    <tableColumn id="9" xr3:uid="{00000000-0010-0000-0600-000009000000}" name="Prekovremeni rad   " totalsRowFunction="sum" dataDxfId="92"/>
    <tableColumn id="10" xr3:uid="{00000000-0010-0000-0600-00000A000000}" name="Tjedan 5" totalsRowFunction="sum" dataDxfId="91"/>
    <tableColumn id="11" xr3:uid="{00000000-0010-0000-0600-00000B000000}" name="Prekovremeni rad    " totalsRowFunction="sum" dataDxfId="90"/>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srpnja. Ukupan tjedni broj sati tjedni izračunava se automatsk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Kolovoz" displayName="Kolovoz" ref="B86:L94" totalsRowCount="1" headerRowDxfId="89" headerRowBorderDxfId="88" tableBorderDxfId="87" totalsRowBorderDxfId="86">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Kolovoz" totalsRowLabel="Ukupan broj sati tjedno" dataDxfId="85" totalsRowDxfId="84"/>
    <tableColumn id="2" xr3:uid="{00000000-0010-0000-0700-000002000000}" name="Tjedan 1" totalsRowFunction="sum" dataDxfId="83"/>
    <tableColumn id="3" xr3:uid="{00000000-0010-0000-0700-000003000000}" name="Prekovremeni rad" totalsRowFunction="sum" dataDxfId="82"/>
    <tableColumn id="4" xr3:uid="{00000000-0010-0000-0700-000004000000}" name="Tjedan 2" totalsRowFunction="sum" dataDxfId="81"/>
    <tableColumn id="5" xr3:uid="{00000000-0010-0000-0700-000005000000}" name="Prekovremeni rad " totalsRowFunction="sum" dataDxfId="80"/>
    <tableColumn id="6" xr3:uid="{00000000-0010-0000-0700-000006000000}" name="Tjedan 3" totalsRowFunction="sum" dataDxfId="79"/>
    <tableColumn id="7" xr3:uid="{00000000-0010-0000-0700-000007000000}" name="Prekovremeni rad  " totalsRowFunction="sum" dataDxfId="78"/>
    <tableColumn id="8" xr3:uid="{00000000-0010-0000-0700-000008000000}" name="Tjedan 4" totalsRowFunction="sum" dataDxfId="77"/>
    <tableColumn id="9" xr3:uid="{00000000-0010-0000-0700-000009000000}" name="Prekovremeni rad   " totalsRowFunction="sum" dataDxfId="76"/>
    <tableColumn id="10" xr3:uid="{00000000-0010-0000-0700-00000A000000}" name="Tjedan 5" totalsRowFunction="sum" dataDxfId="75"/>
    <tableColumn id="11" xr3:uid="{00000000-0010-0000-0700-00000B000000}" name="Prekovremeni rad    " totalsRowFunction="sum" dataDxfId="74"/>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kolovoza. Ukupan tjedni broj sati tjedni izračunava se automatsk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Rujan" displayName="Rujan" ref="B97:L105" totalsRowCount="1" headerRowDxfId="73" headerRowBorderDxfId="72" tableBorderDxfId="71" totalsRowBorderDxfId="70">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Rujan" totalsRowLabel="Ukupan broj sati tjedno" dataDxfId="69" totalsRowDxfId="68"/>
    <tableColumn id="2" xr3:uid="{00000000-0010-0000-0800-000002000000}" name="Tjedan 1" totalsRowFunction="sum" dataDxfId="67"/>
    <tableColumn id="3" xr3:uid="{00000000-0010-0000-0800-000003000000}" name="Prekovremeni rad" totalsRowFunction="sum" dataDxfId="66"/>
    <tableColumn id="4" xr3:uid="{00000000-0010-0000-0800-000004000000}" name="Tjedan 2" totalsRowFunction="sum" dataDxfId="65"/>
    <tableColumn id="5" xr3:uid="{00000000-0010-0000-0800-000005000000}" name="Prekovremeni rad " totalsRowFunction="sum" dataDxfId="64"/>
    <tableColumn id="6" xr3:uid="{00000000-0010-0000-0800-000006000000}" name="Tjedan 3" totalsRowFunction="sum" dataDxfId="63"/>
    <tableColumn id="7" xr3:uid="{00000000-0010-0000-0800-000007000000}" name="Prekovremeni rad  " totalsRowFunction="sum" dataDxfId="62"/>
    <tableColumn id="8" xr3:uid="{00000000-0010-0000-0800-000008000000}" name="Tjedan 4" totalsRowFunction="sum" dataDxfId="61"/>
    <tableColumn id="9" xr3:uid="{00000000-0010-0000-0800-000009000000}" name="Prekovremeni rad   " totalsRowFunction="sum" dataDxfId="60"/>
    <tableColumn id="10" xr3:uid="{00000000-0010-0000-0800-00000A000000}" name="Tjedan 5" totalsRowFunction="sum" dataDxfId="59"/>
    <tableColumn id="11" xr3:uid="{00000000-0010-0000-0800-00000B000000}" name="Prekovremeni rad    " totalsRowFunction="sum" dataDxfId="58"/>
  </tableColumns>
  <tableStyleInfo name="Mjesec" showFirstColumn="1" showLastColumn="0" showRowStripes="0" showColumnStripes="0"/>
  <extLst>
    <ext xmlns:x14="http://schemas.microsoft.com/office/spreadsheetml/2009/9/main" uri="{504A1905-F514-4f6f-8877-14C23A59335A}">
      <x14:table altTextSummary="U ovu tablicu unesite redovne i prekovremene sate za 1., 2., 3., 4. i 5. tjedan rujna. Ukupan tjedni broj sati tjedni izračunava se automatsk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8.7109375" style="2" customWidth="1"/>
    <col min="3" max="12" width="21.28515625" style="2" customWidth="1"/>
    <col min="13" max="13" width="2.7109375" style="1" customWidth="1"/>
    <col min="14" max="16384" width="9.140625" style="1"/>
  </cols>
  <sheetData>
    <row r="1" spans="2:12" ht="15.95" customHeight="1" x14ac:dyDescent="0.3">
      <c r="B1" s="26" t="s">
        <v>0</v>
      </c>
      <c r="C1" s="26"/>
      <c r="D1" s="26"/>
      <c r="E1" s="26"/>
      <c r="F1" s="26"/>
      <c r="G1" s="26"/>
      <c r="H1" s="26"/>
      <c r="I1" s="26"/>
      <c r="J1" s="26"/>
      <c r="K1" s="26"/>
      <c r="L1" s="26"/>
    </row>
    <row r="2" spans="2:12" ht="23.25" customHeight="1" x14ac:dyDescent="0.3">
      <c r="B2" s="26"/>
      <c r="C2" s="26"/>
      <c r="D2" s="26"/>
      <c r="E2" s="26"/>
      <c r="F2" s="26"/>
      <c r="G2" s="26"/>
      <c r="H2" s="26"/>
      <c r="I2" s="26"/>
      <c r="J2" s="26"/>
      <c r="K2" s="26"/>
      <c r="L2" s="26"/>
    </row>
    <row r="3" spans="2:12" ht="15.95" customHeight="1" x14ac:dyDescent="0.3">
      <c r="B3" s="2" t="s">
        <v>1</v>
      </c>
      <c r="C3" s="8"/>
      <c r="D3" s="3" t="s">
        <v>40</v>
      </c>
      <c r="E3" s="8"/>
      <c r="G3" s="29" t="s">
        <v>57</v>
      </c>
      <c r="H3" s="29"/>
      <c r="I3" s="24"/>
      <c r="J3" s="24"/>
    </row>
    <row r="4" spans="2:12" ht="15.95" customHeight="1" x14ac:dyDescent="0.3">
      <c r="B4" s="2" t="s">
        <v>2</v>
      </c>
      <c r="C4" s="9"/>
      <c r="D4" s="3" t="s">
        <v>41</v>
      </c>
      <c r="E4" s="9"/>
      <c r="G4" s="1" t="s">
        <v>58</v>
      </c>
      <c r="H4" s="10">
        <f>SUM(C16,C27,C38,C50,C61,C72,C84,C95,C106,C118,C129,C140)</f>
        <v>0</v>
      </c>
      <c r="I4" s="4" t="s">
        <v>61</v>
      </c>
      <c r="J4" s="10">
        <f>SUM(F16,F27,F38,F50,F61,F72,F84,F95,F106,F118,F129,F140)</f>
        <v>0</v>
      </c>
      <c r="K4" s="4" t="s">
        <v>66</v>
      </c>
      <c r="L4" s="10">
        <f>SUM(H4,J4)</f>
        <v>0</v>
      </c>
    </row>
    <row r="5" spans="2:12" ht="6" customHeight="1" x14ac:dyDescent="0.3">
      <c r="L5" s="5"/>
    </row>
    <row r="6" spans="2:12" s="6" customFormat="1" ht="24.95" customHeight="1" x14ac:dyDescent="0.2">
      <c r="B6" s="27" t="s">
        <v>3</v>
      </c>
      <c r="C6" s="27"/>
      <c r="D6" s="27"/>
      <c r="E6" s="27"/>
      <c r="F6" s="27"/>
      <c r="G6" s="27"/>
      <c r="H6" s="27"/>
      <c r="I6" s="27"/>
      <c r="J6" s="27"/>
      <c r="K6" s="27"/>
      <c r="L6" s="27"/>
    </row>
    <row r="7" spans="2:12" ht="15" customHeight="1" x14ac:dyDescent="0.3">
      <c r="B7" s="17" t="s">
        <v>4</v>
      </c>
      <c r="C7" s="18" t="s">
        <v>39</v>
      </c>
      <c r="D7" s="18" t="s">
        <v>42</v>
      </c>
      <c r="E7" s="18" t="s">
        <v>55</v>
      </c>
      <c r="F7" s="18" t="s">
        <v>56</v>
      </c>
      <c r="G7" s="18" t="s">
        <v>59</v>
      </c>
      <c r="H7" s="18" t="s">
        <v>60</v>
      </c>
      <c r="I7" s="18" t="s">
        <v>62</v>
      </c>
      <c r="J7" s="18" t="s">
        <v>63</v>
      </c>
      <c r="K7" s="18" t="s">
        <v>64</v>
      </c>
      <c r="L7" s="19" t="s">
        <v>65</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SUBTOTAL(109,Siječanj[Tjedan 1])</f>
        <v>0</v>
      </c>
      <c r="D15" s="22">
        <f>SUBTOTAL(109,Siječanj[Prekovremeni rad])</f>
        <v>0</v>
      </c>
      <c r="E15" s="21">
        <f>SUBTOTAL(109,Siječanj[Tjedan 2])</f>
        <v>0</v>
      </c>
      <c r="F15" s="22">
        <f>SUBTOTAL(109,Siječanj[[Prekovremeni rad ]])</f>
        <v>0</v>
      </c>
      <c r="G15" s="21">
        <f>SUBTOTAL(109,Siječanj[Tjedan 3])</f>
        <v>0</v>
      </c>
      <c r="H15" s="22">
        <f>SUBTOTAL(109,Siječanj[[Prekovremeni rad  ]])</f>
        <v>0</v>
      </c>
      <c r="I15" s="21">
        <f>SUBTOTAL(109,Siječanj[Tjedan 4])</f>
        <v>0</v>
      </c>
      <c r="J15" s="22">
        <f>SUBTOTAL(109,Siječanj[[Prekovremeni rad   ]])</f>
        <v>0</v>
      </c>
      <c r="K15" s="21">
        <f>SUBTOTAL(109,Siječanj[Tjedan 5])</f>
        <v>0</v>
      </c>
      <c r="L15" s="23">
        <f>SUBTOTAL(109,Siječanj[[Prekovremeni rad    ]])</f>
        <v>0</v>
      </c>
    </row>
    <row r="16" spans="2:12" ht="15" customHeight="1" x14ac:dyDescent="0.3">
      <c r="B16" s="14" t="s">
        <v>13</v>
      </c>
      <c r="C16" s="13">
        <f>SUM(Siječanj[[#Totals],[Tjedan 1]],Siječanj[[#Totals],[Tjedan 2]],Siječanj[[#Totals],[Tjedan 3]],Siječanj[[#Totals],[Tjedan 4]],Siječanj[[#Totals],[Tjedan 5]])</f>
        <v>0</v>
      </c>
      <c r="D16" s="25" t="s">
        <v>43</v>
      </c>
      <c r="E16" s="25"/>
      <c r="F16" s="13">
        <f>SUM(Siječanj[[#Totals],[Prekovremeni rad]],Siječanj[[#Totals],[Prekovremeni rad ]],Siječanj[[#Totals],[Prekovremeni rad  ]],Siječanj[[#Totals],[Prekovremeni rad   ]],Siječanj[[#Totals],[Prekovremeni rad    ]])</f>
        <v>0</v>
      </c>
    </row>
    <row r="17" spans="2:12" ht="9" customHeight="1" x14ac:dyDescent="0.3"/>
    <row r="18" spans="2:12" ht="15" customHeight="1" x14ac:dyDescent="0.3">
      <c r="B18" s="17" t="s">
        <v>14</v>
      </c>
      <c r="C18" s="18" t="s">
        <v>39</v>
      </c>
      <c r="D18" s="18" t="s">
        <v>42</v>
      </c>
      <c r="E18" s="18" t="s">
        <v>55</v>
      </c>
      <c r="F18" s="18" t="s">
        <v>56</v>
      </c>
      <c r="G18" s="18" t="s">
        <v>59</v>
      </c>
      <c r="H18" s="18" t="s">
        <v>60</v>
      </c>
      <c r="I18" s="18" t="s">
        <v>62</v>
      </c>
      <c r="J18" s="18" t="s">
        <v>63</v>
      </c>
      <c r="K18" s="18" t="s">
        <v>64</v>
      </c>
      <c r="L18" s="19" t="s">
        <v>65</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SUBTOTAL(109,Veljača[Tjedan 1])</f>
        <v>0</v>
      </c>
      <c r="D26" s="22">
        <f>SUBTOTAL(109,Veljača[Prekovremeni rad])</f>
        <v>0</v>
      </c>
      <c r="E26" s="21">
        <f>SUBTOTAL(109,Veljača[Tjedan 2])</f>
        <v>0</v>
      </c>
      <c r="F26" s="22">
        <f>SUBTOTAL(109,Veljača[[Prekovremeni rad ]])</f>
        <v>0</v>
      </c>
      <c r="G26" s="21">
        <f>SUBTOTAL(109,Veljača[Tjedan 3])</f>
        <v>0</v>
      </c>
      <c r="H26" s="22">
        <f>SUBTOTAL(109,Veljača[[Prekovremeni rad  ]])</f>
        <v>0</v>
      </c>
      <c r="I26" s="21">
        <f>SUBTOTAL(109,Veljača[Tjedan 4])</f>
        <v>0</v>
      </c>
      <c r="J26" s="22">
        <f>SUBTOTAL(109,Veljača[[Prekovremeni rad   ]])</f>
        <v>0</v>
      </c>
      <c r="K26" s="21">
        <f>SUBTOTAL(109,Veljača[Tjedan 5])</f>
        <v>0</v>
      </c>
      <c r="L26" s="23">
        <f>SUBTOTAL(109,Veljača[[Prekovremeni rad    ]])</f>
        <v>0</v>
      </c>
    </row>
    <row r="27" spans="2:12" ht="15" customHeight="1" x14ac:dyDescent="0.3">
      <c r="B27" s="14" t="s">
        <v>15</v>
      </c>
      <c r="C27" s="13">
        <f>SUM(Veljača[[#Totals],[Tjedan 1]],Veljača[[#Totals],[Tjedan 2]],Veljača[[#Totals],[Tjedan 3]],Veljača[[#Totals],[Tjedan 4]],Veljača[[#Totals],[Tjedan 5]])</f>
        <v>0</v>
      </c>
      <c r="D27" s="25" t="s">
        <v>44</v>
      </c>
      <c r="E27" s="25"/>
      <c r="F27" s="13">
        <f>SUM(Veljača[[#Totals],[Prekovremeni rad]],Veljača[[#Totals],[Prekovremeni rad ]],Veljača[[#Totals],[Prekovremeni rad  ]],Veljača[[#Totals],[Prekovremeni rad   ]],Veljača[[#Totals],[Prekovremeni rad    ]])</f>
        <v>0</v>
      </c>
    </row>
    <row r="28" spans="2:12" ht="9" customHeight="1" x14ac:dyDescent="0.3"/>
    <row r="29" spans="2:12" ht="15" customHeight="1" x14ac:dyDescent="0.3">
      <c r="B29" s="17" t="s">
        <v>16</v>
      </c>
      <c r="C29" s="18" t="s">
        <v>39</v>
      </c>
      <c r="D29" s="18" t="s">
        <v>42</v>
      </c>
      <c r="E29" s="18" t="s">
        <v>55</v>
      </c>
      <c r="F29" s="18" t="s">
        <v>56</v>
      </c>
      <c r="G29" s="18" t="s">
        <v>59</v>
      </c>
      <c r="H29" s="18" t="s">
        <v>60</v>
      </c>
      <c r="I29" s="18" t="s">
        <v>62</v>
      </c>
      <c r="J29" s="18" t="s">
        <v>63</v>
      </c>
      <c r="K29" s="18" t="s">
        <v>64</v>
      </c>
      <c r="L29" s="19" t="s">
        <v>65</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SUBTOTAL(109,Ožujak[Tjedan 1])</f>
        <v>0</v>
      </c>
      <c r="D37" s="22">
        <f>SUBTOTAL(109,Ožujak[Prekovremeni rad])</f>
        <v>0</v>
      </c>
      <c r="E37" s="21">
        <f>SUBTOTAL(109,Ožujak[Tjedan 2])</f>
        <v>0</v>
      </c>
      <c r="F37" s="22">
        <f>SUBTOTAL(109,Ožujak[[Prekovremeni rad ]])</f>
        <v>0</v>
      </c>
      <c r="G37" s="21">
        <f>SUBTOTAL(109,Ožujak[Tjedan 3])</f>
        <v>0</v>
      </c>
      <c r="H37" s="22">
        <f>SUBTOTAL(109,Ožujak[[Prekovremeni rad  ]])</f>
        <v>0</v>
      </c>
      <c r="I37" s="21">
        <f>SUBTOTAL(109,Ožujak[Tjedan 4])</f>
        <v>0</v>
      </c>
      <c r="J37" s="22">
        <f>SUBTOTAL(109,Ožujak[[Prekovremeni rad   ]])</f>
        <v>0</v>
      </c>
      <c r="K37" s="21">
        <f>SUBTOTAL(109,Ožujak[Tjedan 5])</f>
        <v>0</v>
      </c>
      <c r="L37" s="23">
        <f>SUBTOTAL(109,Ožujak[[Prekovremeni rad    ]])</f>
        <v>0</v>
      </c>
    </row>
    <row r="38" spans="2:12" ht="15" customHeight="1" x14ac:dyDescent="0.3">
      <c r="B38" s="14" t="s">
        <v>17</v>
      </c>
      <c r="C38" s="13">
        <f>SUM(Ožujak[[#Totals],[Tjedan 1]],Ožujak[[#Totals],[Tjedan 2]],Ožujak[[#Totals],[Tjedan 3]],Ožujak[[#Totals],[Tjedan 4]],Ožujak[[#Totals],[Tjedan 5]])</f>
        <v>0</v>
      </c>
      <c r="D38" s="25" t="s">
        <v>45</v>
      </c>
      <c r="E38" s="25"/>
      <c r="F38" s="13">
        <f>SUM(Ožujak[[#Totals],[Prekovremeni rad]],Ožujak[[#Totals],[Prekovremeni rad ]],Ožujak[[#Totals],[Prekovremeni rad  ]],Ožujak[[#Totals],[Prekovremeni rad   ]],Ožujak[[#Totals],[Prekovremeni rad    ]])</f>
        <v>0</v>
      </c>
    </row>
    <row r="39" spans="2:12" ht="9" customHeight="1" x14ac:dyDescent="0.3"/>
    <row r="40" spans="2:12" s="7" customFormat="1" ht="24.95" customHeight="1" x14ac:dyDescent="0.2">
      <c r="B40" s="27" t="s">
        <v>18</v>
      </c>
      <c r="C40" s="27"/>
      <c r="D40" s="27"/>
      <c r="E40" s="27"/>
      <c r="F40" s="27"/>
      <c r="G40" s="27"/>
      <c r="H40" s="27"/>
      <c r="I40" s="27"/>
      <c r="J40" s="27"/>
      <c r="K40" s="27"/>
      <c r="L40" s="27"/>
    </row>
    <row r="41" spans="2:12" ht="15" customHeight="1" x14ac:dyDescent="0.3">
      <c r="B41" s="17" t="s">
        <v>19</v>
      </c>
      <c r="C41" s="18" t="s">
        <v>39</v>
      </c>
      <c r="D41" s="18" t="s">
        <v>42</v>
      </c>
      <c r="E41" s="18" t="s">
        <v>55</v>
      </c>
      <c r="F41" s="18" t="s">
        <v>56</v>
      </c>
      <c r="G41" s="18" t="s">
        <v>59</v>
      </c>
      <c r="H41" s="18" t="s">
        <v>60</v>
      </c>
      <c r="I41" s="18" t="s">
        <v>62</v>
      </c>
      <c r="J41" s="18" t="s">
        <v>63</v>
      </c>
      <c r="K41" s="18" t="s">
        <v>64</v>
      </c>
      <c r="L41" s="19" t="s">
        <v>65</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SUBTOTAL(109,Travanj[Tjedan 1])</f>
        <v>0</v>
      </c>
      <c r="D49" s="22">
        <f>SUBTOTAL(109,Travanj[Prekovremeni rad])</f>
        <v>0</v>
      </c>
      <c r="E49" s="21">
        <f>SUBTOTAL(109,Travanj[Tjedan 2])</f>
        <v>0</v>
      </c>
      <c r="F49" s="22">
        <f>SUBTOTAL(109,Travanj[[Prekovremeni rad ]])</f>
        <v>0</v>
      </c>
      <c r="G49" s="21">
        <f>SUBTOTAL(109,Travanj[Tjedan 3])</f>
        <v>0</v>
      </c>
      <c r="H49" s="22">
        <f>SUBTOTAL(109,Travanj[[Prekovremeni rad  ]])</f>
        <v>0</v>
      </c>
      <c r="I49" s="21">
        <f>SUBTOTAL(109,Travanj[Tjedan 4])</f>
        <v>0</v>
      </c>
      <c r="J49" s="22">
        <f>SUBTOTAL(109,Travanj[[Prekovremeni rad   ]])</f>
        <v>0</v>
      </c>
      <c r="K49" s="21">
        <f>SUBTOTAL(109,Travanj[Tjedan 5])</f>
        <v>0</v>
      </c>
      <c r="L49" s="23">
        <f>SUBTOTAL(109,Travanj[[Prekovremeni rad    ]])</f>
        <v>0</v>
      </c>
    </row>
    <row r="50" spans="2:12" ht="15" customHeight="1" x14ac:dyDescent="0.3">
      <c r="B50" s="14" t="s">
        <v>20</v>
      </c>
      <c r="C50" s="13">
        <f>SUM(Travanj[[#Totals],[Tjedan 1]],Travanj[[#Totals],[Tjedan 2]],Travanj[[#Totals],[Tjedan 3]],Travanj[[#Totals],[Tjedan 4]],Travanj[[#Totals],[Tjedan 5]])</f>
        <v>0</v>
      </c>
      <c r="D50" s="25" t="s">
        <v>46</v>
      </c>
      <c r="E50" s="25"/>
      <c r="F50" s="13">
        <f>SUM(Travanj[[#Totals],[Prekovremeni rad]],Travanj[[#Totals],[Prekovremeni rad ]],Travanj[[#Totals],[Prekovremeni rad  ]],Travanj[[#Totals],[Prekovremeni rad   ]],Travanj[[#Totals],[Prekovremeni rad    ]])</f>
        <v>0</v>
      </c>
    </row>
    <row r="51" spans="2:12" ht="9" customHeight="1" x14ac:dyDescent="0.3"/>
    <row r="52" spans="2:12" ht="15" customHeight="1" x14ac:dyDescent="0.3">
      <c r="B52" s="17" t="s">
        <v>21</v>
      </c>
      <c r="C52" s="18" t="s">
        <v>39</v>
      </c>
      <c r="D52" s="18" t="s">
        <v>42</v>
      </c>
      <c r="E52" s="18" t="s">
        <v>55</v>
      </c>
      <c r="F52" s="18" t="s">
        <v>56</v>
      </c>
      <c r="G52" s="18" t="s">
        <v>59</v>
      </c>
      <c r="H52" s="18" t="s">
        <v>60</v>
      </c>
      <c r="I52" s="18" t="s">
        <v>62</v>
      </c>
      <c r="J52" s="18" t="s">
        <v>63</v>
      </c>
      <c r="K52" s="18" t="s">
        <v>64</v>
      </c>
      <c r="L52" s="19" t="s">
        <v>65</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SUBTOTAL(109,Svibanj[Tjedan 1])</f>
        <v>0</v>
      </c>
      <c r="D60" s="22">
        <f>SUBTOTAL(109,Svibanj[Prekovremeni rad])</f>
        <v>0</v>
      </c>
      <c r="E60" s="21">
        <f>SUBTOTAL(109,Svibanj[Tjedan 2])</f>
        <v>0</v>
      </c>
      <c r="F60" s="22">
        <f>SUBTOTAL(109,Svibanj[[Prekovremeni rad ]])</f>
        <v>0</v>
      </c>
      <c r="G60" s="21">
        <f>SUBTOTAL(109,Svibanj[Tjedan 3])</f>
        <v>0</v>
      </c>
      <c r="H60" s="22">
        <f>SUBTOTAL(109,Svibanj[[Prekovremeni rad  ]])</f>
        <v>0</v>
      </c>
      <c r="I60" s="21">
        <f>SUBTOTAL(109,Svibanj[Tjedan 4])</f>
        <v>0</v>
      </c>
      <c r="J60" s="22">
        <f>SUBTOTAL(109,Svibanj[[Prekovremeni rad   ]])</f>
        <v>0</v>
      </c>
      <c r="K60" s="21">
        <f>SUBTOTAL(109,Svibanj[Tjedan 5])</f>
        <v>0</v>
      </c>
      <c r="L60" s="23">
        <f>SUBTOTAL(109,Svibanj[[Prekovremeni rad    ]])</f>
        <v>0</v>
      </c>
    </row>
    <row r="61" spans="2:12" ht="15" customHeight="1" x14ac:dyDescent="0.3">
      <c r="B61" s="14" t="s">
        <v>22</v>
      </c>
      <c r="C61" s="13">
        <f>SUM(Svibanj[[#Totals],[Tjedan 1]],Svibanj[[#Totals],[Tjedan 2]],Svibanj[[#Totals],[Tjedan 3]],Svibanj[[#Totals],[Tjedan 4]],Svibanj[[#Totals],[Tjedan 5]])</f>
        <v>0</v>
      </c>
      <c r="D61" s="25" t="s">
        <v>47</v>
      </c>
      <c r="E61" s="25"/>
      <c r="F61" s="13">
        <f>SUM(Svibanj[[#Totals],[Prekovremeni rad]],Svibanj[[#Totals],[Prekovremeni rad ]],Svibanj[[#Totals],[Prekovremeni rad  ]],Svibanj[[#Totals],[Prekovremeni rad   ]],Svibanj[[#Totals],[Prekovremeni rad    ]])</f>
        <v>0</v>
      </c>
    </row>
    <row r="62" spans="2:12" ht="9" customHeight="1" x14ac:dyDescent="0.3"/>
    <row r="63" spans="2:12" ht="15" customHeight="1" x14ac:dyDescent="0.3">
      <c r="B63" s="17" t="s">
        <v>23</v>
      </c>
      <c r="C63" s="18" t="s">
        <v>39</v>
      </c>
      <c r="D63" s="18" t="s">
        <v>42</v>
      </c>
      <c r="E63" s="18" t="s">
        <v>55</v>
      </c>
      <c r="F63" s="18" t="s">
        <v>56</v>
      </c>
      <c r="G63" s="18" t="s">
        <v>59</v>
      </c>
      <c r="H63" s="18" t="s">
        <v>60</v>
      </c>
      <c r="I63" s="18" t="s">
        <v>62</v>
      </c>
      <c r="J63" s="18" t="s">
        <v>63</v>
      </c>
      <c r="K63" s="18" t="s">
        <v>64</v>
      </c>
      <c r="L63" s="19" t="s">
        <v>65</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SUBTOTAL(109,Lipanj[Tjedan 1])</f>
        <v>0</v>
      </c>
      <c r="D71" s="22">
        <f>SUBTOTAL(109,Lipanj[Prekovremeni rad])</f>
        <v>0</v>
      </c>
      <c r="E71" s="21">
        <f>SUBTOTAL(109,Lipanj[Tjedan 2])</f>
        <v>0</v>
      </c>
      <c r="F71" s="22">
        <f>SUBTOTAL(109,Lipanj[[Prekovremeni rad ]])</f>
        <v>0</v>
      </c>
      <c r="G71" s="21">
        <f>SUBTOTAL(109,Lipanj[Tjedan 3])</f>
        <v>0</v>
      </c>
      <c r="H71" s="22">
        <f>SUBTOTAL(109,Lipanj[[Prekovremeni rad  ]])</f>
        <v>0</v>
      </c>
      <c r="I71" s="21">
        <f>SUBTOTAL(109,Lipanj[Tjedan 4])</f>
        <v>0</v>
      </c>
      <c r="J71" s="22">
        <f>SUBTOTAL(109,Lipanj[[Prekovremeni rad   ]])</f>
        <v>0</v>
      </c>
      <c r="K71" s="21">
        <f>SUBTOTAL(109,Lipanj[Tjedan 5])</f>
        <v>0</v>
      </c>
      <c r="L71" s="23">
        <f>SUBTOTAL(109,Lipanj[[Prekovremeni rad    ]])</f>
        <v>0</v>
      </c>
    </row>
    <row r="72" spans="2:12" ht="15" customHeight="1" x14ac:dyDescent="0.3">
      <c r="B72" s="14" t="s">
        <v>24</v>
      </c>
      <c r="C72" s="13">
        <f>SUM(Lipanj[[#Totals],[Tjedan 1]],Lipanj[[#Totals],[Tjedan 2]],Lipanj[[#Totals],[Tjedan 3]],Lipanj[[#Totals],[Tjedan 4]],Lipanj[[#Totals],[Tjedan 5]])</f>
        <v>0</v>
      </c>
      <c r="D72" s="25" t="s">
        <v>48</v>
      </c>
      <c r="E72" s="25"/>
      <c r="F72" s="13">
        <f>SUM(Lipanj[[#Totals],[Prekovremeni rad]],Lipanj[[#Totals],[Prekovremeni rad ]],Lipanj[[#Totals],[Prekovremeni rad  ]],Lipanj[[#Totals],[Prekovremeni rad   ]],Lipanj[[#Totals],[Prekovremeni rad    ]])</f>
        <v>0</v>
      </c>
    </row>
    <row r="73" spans="2:12" ht="9" customHeight="1" x14ac:dyDescent="0.3">
      <c r="B73" s="5"/>
      <c r="C73" s="5"/>
    </row>
    <row r="74" spans="2:12" s="6" customFormat="1" ht="24.95" customHeight="1" x14ac:dyDescent="0.2">
      <c r="B74" s="27" t="s">
        <v>25</v>
      </c>
      <c r="C74" s="28"/>
      <c r="D74" s="28"/>
      <c r="E74" s="28"/>
      <c r="F74" s="28"/>
      <c r="G74" s="28"/>
      <c r="H74" s="28"/>
      <c r="I74" s="28"/>
      <c r="J74" s="28"/>
      <c r="K74" s="28"/>
      <c r="L74" s="28"/>
    </row>
    <row r="75" spans="2:12" ht="15" customHeight="1" x14ac:dyDescent="0.3">
      <c r="B75" s="17" t="s">
        <v>26</v>
      </c>
      <c r="C75" s="18" t="s">
        <v>39</v>
      </c>
      <c r="D75" s="18" t="s">
        <v>42</v>
      </c>
      <c r="E75" s="18" t="s">
        <v>55</v>
      </c>
      <c r="F75" s="18" t="s">
        <v>56</v>
      </c>
      <c r="G75" s="18" t="s">
        <v>59</v>
      </c>
      <c r="H75" s="18" t="s">
        <v>60</v>
      </c>
      <c r="I75" s="18" t="s">
        <v>62</v>
      </c>
      <c r="J75" s="18" t="s">
        <v>63</v>
      </c>
      <c r="K75" s="18" t="s">
        <v>64</v>
      </c>
      <c r="L75" s="19" t="s">
        <v>65</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SUBTOTAL(109,Srpanj[Tjedan 1])</f>
        <v>0</v>
      </c>
      <c r="D83" s="22">
        <f>SUBTOTAL(109,Srpanj[Prekovremeni rad])</f>
        <v>0</v>
      </c>
      <c r="E83" s="21">
        <f>SUBTOTAL(109,Srpanj[Tjedan 2])</f>
        <v>0</v>
      </c>
      <c r="F83" s="22">
        <f>SUBTOTAL(109,Srpanj[[Prekovremeni rad ]])</f>
        <v>0</v>
      </c>
      <c r="G83" s="21">
        <f>SUBTOTAL(109,Srpanj[Tjedan 3])</f>
        <v>0</v>
      </c>
      <c r="H83" s="22">
        <f>SUBTOTAL(109,Srpanj[[Prekovremeni rad  ]])</f>
        <v>0</v>
      </c>
      <c r="I83" s="21">
        <f>SUBTOTAL(109,Srpanj[Tjedan 4])</f>
        <v>0</v>
      </c>
      <c r="J83" s="22">
        <f>SUBTOTAL(109,Srpanj[[Prekovremeni rad   ]])</f>
        <v>0</v>
      </c>
      <c r="K83" s="21">
        <f>SUBTOTAL(109,Srpanj[Tjedan 5])</f>
        <v>0</v>
      </c>
      <c r="L83" s="23">
        <f>SUBTOTAL(109,Srpanj[[Prekovremeni rad    ]])</f>
        <v>0</v>
      </c>
    </row>
    <row r="84" spans="2:12" ht="15" customHeight="1" x14ac:dyDescent="0.3">
      <c r="B84" s="14" t="s">
        <v>27</v>
      </c>
      <c r="C84" s="13">
        <f>SUM(Srpanj[[#Totals],[Tjedan 1]],Srpanj[[#Totals],[Tjedan 2]],Srpanj[[#Totals],[Tjedan 3]],Srpanj[[#Totals],[Tjedan 4]],Srpanj[[#Totals],[Tjedan 5]])</f>
        <v>0</v>
      </c>
      <c r="D84" s="25" t="s">
        <v>49</v>
      </c>
      <c r="E84" s="25"/>
      <c r="F84" s="13">
        <f>SUM(Srpanj[[#Totals],[Prekovremeni rad]],Srpanj[[#Totals],[Prekovremeni rad ]],Srpanj[[#Totals],[Prekovremeni rad  ]],Srpanj[[#Totals],[Prekovremeni rad   ]],Srpanj[[#Totals],[Prekovremeni rad    ]])</f>
        <v>0</v>
      </c>
    </row>
    <row r="85" spans="2:12" ht="9" customHeight="1" x14ac:dyDescent="0.3"/>
    <row r="86" spans="2:12" ht="15" customHeight="1" x14ac:dyDescent="0.3">
      <c r="B86" s="17" t="s">
        <v>28</v>
      </c>
      <c r="C86" s="18" t="s">
        <v>39</v>
      </c>
      <c r="D86" s="18" t="s">
        <v>42</v>
      </c>
      <c r="E86" s="18" t="s">
        <v>55</v>
      </c>
      <c r="F86" s="18" t="s">
        <v>56</v>
      </c>
      <c r="G86" s="18" t="s">
        <v>59</v>
      </c>
      <c r="H86" s="18" t="s">
        <v>60</v>
      </c>
      <c r="I86" s="18" t="s">
        <v>62</v>
      </c>
      <c r="J86" s="18" t="s">
        <v>63</v>
      </c>
      <c r="K86" s="18" t="s">
        <v>64</v>
      </c>
      <c r="L86" s="19" t="s">
        <v>65</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SUBTOTAL(109,Kolovoz[Tjedan 1])</f>
        <v>0</v>
      </c>
      <c r="D94" s="22">
        <f>SUBTOTAL(109,Kolovoz[Prekovremeni rad])</f>
        <v>0</v>
      </c>
      <c r="E94" s="21">
        <f>SUBTOTAL(109,Kolovoz[Tjedan 2])</f>
        <v>0</v>
      </c>
      <c r="F94" s="22">
        <f>SUBTOTAL(109,Kolovoz[[Prekovremeni rad ]])</f>
        <v>0</v>
      </c>
      <c r="G94" s="21">
        <f>SUBTOTAL(109,Kolovoz[Tjedan 3])</f>
        <v>0</v>
      </c>
      <c r="H94" s="22">
        <f>SUBTOTAL(109,Kolovoz[[Prekovremeni rad  ]])</f>
        <v>0</v>
      </c>
      <c r="I94" s="21">
        <f>SUBTOTAL(109,Kolovoz[Tjedan 4])</f>
        <v>0</v>
      </c>
      <c r="J94" s="22">
        <f>SUBTOTAL(109,Kolovoz[[Prekovremeni rad   ]])</f>
        <v>0</v>
      </c>
      <c r="K94" s="21">
        <f>SUBTOTAL(109,Kolovoz[Tjedan 5])</f>
        <v>0</v>
      </c>
      <c r="L94" s="23">
        <f>SUBTOTAL(109,Kolovoz[[Prekovremeni rad    ]])</f>
        <v>0</v>
      </c>
    </row>
    <row r="95" spans="2:12" ht="15" customHeight="1" x14ac:dyDescent="0.3">
      <c r="B95" s="14" t="s">
        <v>29</v>
      </c>
      <c r="C95" s="13">
        <f>SUM(Kolovoz[[#Totals],[Tjedan 1]],Kolovoz[[#Totals],[Tjedan 2]],Kolovoz[[#Totals],[Tjedan 3]],Kolovoz[[#Totals],[Tjedan 4]],Kolovoz[[#Totals],[Tjedan 5]])</f>
        <v>0</v>
      </c>
      <c r="D95" s="25" t="s">
        <v>50</v>
      </c>
      <c r="E95" s="25"/>
      <c r="F95" s="13">
        <f>SUM(Kolovoz[[#Totals],[Prekovremeni rad]],Kolovoz[[#Totals],[Prekovremeni rad ]],Kolovoz[[#Totals],[Prekovremeni rad  ]],Kolovoz[[#Totals],[Prekovremeni rad   ]],Kolovoz[[#Totals],[Prekovremeni rad    ]])</f>
        <v>0</v>
      </c>
    </row>
    <row r="96" spans="2:12" ht="9" customHeight="1" x14ac:dyDescent="0.3"/>
    <row r="97" spans="2:12" ht="15" customHeight="1" x14ac:dyDescent="0.3">
      <c r="B97" s="17" t="s">
        <v>30</v>
      </c>
      <c r="C97" s="18" t="s">
        <v>39</v>
      </c>
      <c r="D97" s="18" t="s">
        <v>42</v>
      </c>
      <c r="E97" s="18" t="s">
        <v>55</v>
      </c>
      <c r="F97" s="18" t="s">
        <v>56</v>
      </c>
      <c r="G97" s="18" t="s">
        <v>59</v>
      </c>
      <c r="H97" s="18" t="s">
        <v>60</v>
      </c>
      <c r="I97" s="18" t="s">
        <v>62</v>
      </c>
      <c r="J97" s="18" t="s">
        <v>63</v>
      </c>
      <c r="K97" s="18" t="s">
        <v>64</v>
      </c>
      <c r="L97" s="19" t="s">
        <v>65</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SUBTOTAL(109,Rujan[Tjedan 1])</f>
        <v>0</v>
      </c>
      <c r="D105" s="22">
        <f>SUBTOTAL(109,Rujan[Prekovremeni rad])</f>
        <v>0</v>
      </c>
      <c r="E105" s="21">
        <f>SUBTOTAL(109,Rujan[Tjedan 2])</f>
        <v>0</v>
      </c>
      <c r="F105" s="22">
        <f>SUBTOTAL(109,Rujan[[Prekovremeni rad ]])</f>
        <v>0</v>
      </c>
      <c r="G105" s="21">
        <f>SUBTOTAL(109,Rujan[Tjedan 3])</f>
        <v>0</v>
      </c>
      <c r="H105" s="22">
        <f>SUBTOTAL(109,Rujan[[Prekovremeni rad  ]])</f>
        <v>0</v>
      </c>
      <c r="I105" s="21">
        <f>SUBTOTAL(109,Rujan[Tjedan 4])</f>
        <v>0</v>
      </c>
      <c r="J105" s="22">
        <f>SUBTOTAL(109,Rujan[[Prekovremeni rad   ]])</f>
        <v>0</v>
      </c>
      <c r="K105" s="21">
        <f>SUBTOTAL(109,Rujan[Tjedan 5])</f>
        <v>0</v>
      </c>
      <c r="L105" s="23">
        <f>SUBTOTAL(109,Rujan[[Prekovremeni rad    ]])</f>
        <v>0</v>
      </c>
    </row>
    <row r="106" spans="2:12" ht="15" customHeight="1" x14ac:dyDescent="0.3">
      <c r="B106" s="14" t="s">
        <v>31</v>
      </c>
      <c r="C106" s="13">
        <f>SUM(Rujan[[#Totals],[Tjedan 1]],Rujan[[#Totals],[Tjedan 2]],Rujan[[#Totals],[Tjedan 3]],Rujan[[#Totals],[Tjedan 4]],Rujan[[#Totals],[Tjedan 5]])</f>
        <v>0</v>
      </c>
      <c r="D106" s="25" t="s">
        <v>51</v>
      </c>
      <c r="E106" s="25"/>
      <c r="F106" s="13">
        <f>SUM(Rujan[[#Totals],[Prekovremeni rad]],Rujan[[#Totals],[Prekovremeni rad ]],Rujan[[#Totals],[Prekovremeni rad  ]],Rujan[[#Totals],[Prekovremeni rad   ]],Rujan[[#Totals],[Prekovremeni rad    ]])</f>
        <v>0</v>
      </c>
    </row>
    <row r="107" spans="2:12" ht="9" customHeight="1" x14ac:dyDescent="0.3">
      <c r="B107" s="7"/>
    </row>
    <row r="108" spans="2:12" s="7" customFormat="1" ht="24.95" customHeight="1" x14ac:dyDescent="0.2">
      <c r="B108" s="27" t="s">
        <v>32</v>
      </c>
      <c r="C108" s="27"/>
      <c r="D108" s="27"/>
      <c r="E108" s="27"/>
      <c r="F108" s="27"/>
      <c r="G108" s="27"/>
      <c r="H108" s="27"/>
      <c r="I108" s="27"/>
      <c r="J108" s="27"/>
      <c r="K108" s="27"/>
      <c r="L108" s="27"/>
    </row>
    <row r="109" spans="2:12" ht="15" customHeight="1" x14ac:dyDescent="0.3">
      <c r="B109" s="17" t="s">
        <v>33</v>
      </c>
      <c r="C109" s="18" t="s">
        <v>39</v>
      </c>
      <c r="D109" s="18" t="s">
        <v>42</v>
      </c>
      <c r="E109" s="18" t="s">
        <v>55</v>
      </c>
      <c r="F109" s="18" t="s">
        <v>56</v>
      </c>
      <c r="G109" s="18" t="s">
        <v>59</v>
      </c>
      <c r="H109" s="18" t="s">
        <v>60</v>
      </c>
      <c r="I109" s="18" t="s">
        <v>62</v>
      </c>
      <c r="J109" s="18" t="s">
        <v>63</v>
      </c>
      <c r="K109" s="18" t="s">
        <v>64</v>
      </c>
      <c r="L109" s="19" t="s">
        <v>65</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SUBTOTAL(109,Listopad[Tjedan 1])</f>
        <v>0</v>
      </c>
      <c r="D117" s="22">
        <f>SUBTOTAL(109,Listopad[Prekovremeni rad])</f>
        <v>0</v>
      </c>
      <c r="E117" s="21">
        <f>SUBTOTAL(109,Listopad[Tjedan 2])</f>
        <v>0</v>
      </c>
      <c r="F117" s="22">
        <f>SUBTOTAL(109,Listopad[[Prekovremeni rad ]])</f>
        <v>0</v>
      </c>
      <c r="G117" s="21">
        <f>SUBTOTAL(109,Listopad[Tjedan 3])</f>
        <v>0</v>
      </c>
      <c r="H117" s="22">
        <f>SUBTOTAL(109,Listopad[[Prekovremeni rad  ]])</f>
        <v>0</v>
      </c>
      <c r="I117" s="21">
        <f>SUBTOTAL(109,Listopad[Tjedan 4])</f>
        <v>0</v>
      </c>
      <c r="J117" s="22">
        <f>SUBTOTAL(109,Listopad[[Prekovremeni rad   ]])</f>
        <v>0</v>
      </c>
      <c r="K117" s="21">
        <f>SUBTOTAL(109,Listopad[Tjedan 5])</f>
        <v>0</v>
      </c>
      <c r="L117" s="23">
        <f>SUBTOTAL(109,Listopad[[Prekovremeni rad    ]])</f>
        <v>0</v>
      </c>
    </row>
    <row r="118" spans="2:12" ht="15" customHeight="1" x14ac:dyDescent="0.3">
      <c r="B118" s="14" t="s">
        <v>34</v>
      </c>
      <c r="C118" s="13">
        <f>SUM(Listopad[[#Totals],[Tjedan 1]],Listopad[[#Totals],[Tjedan 2]],Listopad[[#Totals],[Tjedan 3]],Listopad[[#Totals],[Tjedan 4]],Listopad[[#Totals],[Tjedan 5]])</f>
        <v>0</v>
      </c>
      <c r="D118" s="25" t="s">
        <v>52</v>
      </c>
      <c r="E118" s="25"/>
      <c r="F118" s="13">
        <f>SUM(Listopad[[#Totals],[Prekovremeni rad]],Listopad[[#Totals],[Prekovremeni rad ]],Listopad[[#Totals],[Prekovremeni rad  ]],Listopad[[#Totals],[Prekovremeni rad   ]],Listopad[[#Totals],[Prekovremeni rad    ]])</f>
        <v>0</v>
      </c>
    </row>
    <row r="119" spans="2:12" ht="9" customHeight="1" x14ac:dyDescent="0.3"/>
    <row r="120" spans="2:12" ht="15" customHeight="1" x14ac:dyDescent="0.3">
      <c r="B120" s="17" t="s">
        <v>35</v>
      </c>
      <c r="C120" s="18" t="s">
        <v>39</v>
      </c>
      <c r="D120" s="18" t="s">
        <v>42</v>
      </c>
      <c r="E120" s="18" t="s">
        <v>55</v>
      </c>
      <c r="F120" s="18" t="s">
        <v>56</v>
      </c>
      <c r="G120" s="18" t="s">
        <v>59</v>
      </c>
      <c r="H120" s="18" t="s">
        <v>60</v>
      </c>
      <c r="I120" s="18" t="s">
        <v>62</v>
      </c>
      <c r="J120" s="18" t="s">
        <v>63</v>
      </c>
      <c r="K120" s="18" t="s">
        <v>64</v>
      </c>
      <c r="L120" s="19" t="s">
        <v>65</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SUBTOTAL(109,Studeni[Tjedan 1])</f>
        <v>0</v>
      </c>
      <c r="D128" s="22">
        <f>SUBTOTAL(109,Studeni[Prekovremeni rad])</f>
        <v>0</v>
      </c>
      <c r="E128" s="21">
        <f>SUBTOTAL(109,Studeni[Tjedan 2])</f>
        <v>0</v>
      </c>
      <c r="F128" s="22">
        <f>SUBTOTAL(109,Studeni[[Prekovremeni rad ]])</f>
        <v>0</v>
      </c>
      <c r="G128" s="21">
        <f>SUBTOTAL(109,Studeni[Tjedan 3])</f>
        <v>0</v>
      </c>
      <c r="H128" s="22">
        <f>SUBTOTAL(109,Studeni[[Prekovremeni rad  ]])</f>
        <v>0</v>
      </c>
      <c r="I128" s="21">
        <f>SUBTOTAL(109,Studeni[Tjedan 4])</f>
        <v>0</v>
      </c>
      <c r="J128" s="22">
        <f>SUBTOTAL(109,Studeni[[Prekovremeni rad   ]])</f>
        <v>0</v>
      </c>
      <c r="K128" s="21">
        <f>SUBTOTAL(109,Studeni[Tjedan 5])</f>
        <v>0</v>
      </c>
      <c r="L128" s="23">
        <f>SUBTOTAL(109,Studeni[[Prekovremeni rad    ]])</f>
        <v>0</v>
      </c>
    </row>
    <row r="129" spans="2:12" ht="15" customHeight="1" x14ac:dyDescent="0.3">
      <c r="B129" s="14" t="s">
        <v>36</v>
      </c>
      <c r="C129" s="13">
        <f>SUM(Studeni[[#Totals],[Tjedan 1]],Studeni[[#Totals],[Tjedan 2]],Studeni[[#Totals],[Tjedan 3]],Studeni[[#Totals],[Tjedan 4]],Studeni[[#Totals],[Tjedan 5]])</f>
        <v>0</v>
      </c>
      <c r="D129" s="25" t="s">
        <v>53</v>
      </c>
      <c r="E129" s="25"/>
      <c r="F129" s="13">
        <f>SUM(Studeni[[#Totals],[Prekovremeni rad]],Studeni[[#Totals],[Prekovremeni rad ]],Studeni[[#Totals],[Prekovremeni rad  ]],Studeni[[#Totals],[Prekovremeni rad   ]],Studeni[[#Totals],[Prekovremeni rad    ]])</f>
        <v>0</v>
      </c>
    </row>
    <row r="130" spans="2:12" ht="9" customHeight="1" x14ac:dyDescent="0.3"/>
    <row r="131" spans="2:12" ht="15" customHeight="1" x14ac:dyDescent="0.3">
      <c r="B131" s="17" t="s">
        <v>37</v>
      </c>
      <c r="C131" s="18" t="s">
        <v>39</v>
      </c>
      <c r="D131" s="18" t="s">
        <v>42</v>
      </c>
      <c r="E131" s="18" t="s">
        <v>55</v>
      </c>
      <c r="F131" s="18" t="s">
        <v>56</v>
      </c>
      <c r="G131" s="18" t="s">
        <v>59</v>
      </c>
      <c r="H131" s="18" t="s">
        <v>60</v>
      </c>
      <c r="I131" s="18" t="s">
        <v>62</v>
      </c>
      <c r="J131" s="18" t="s">
        <v>63</v>
      </c>
      <c r="K131" s="18" t="s">
        <v>64</v>
      </c>
      <c r="L131" s="19" t="s">
        <v>65</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SUBTOTAL(109,Prosinac[Tjedan 1])</f>
        <v>0</v>
      </c>
      <c r="D139" s="22">
        <f>SUBTOTAL(109,Prosinac[Prekovremeni rad])</f>
        <v>0</v>
      </c>
      <c r="E139" s="21">
        <f>SUBTOTAL(109,Prosinac[Tjedan 2])</f>
        <v>0</v>
      </c>
      <c r="F139" s="22">
        <f>SUBTOTAL(109,Prosinac[[Prekovremeni rad ]])</f>
        <v>0</v>
      </c>
      <c r="G139" s="21">
        <f>SUBTOTAL(109,Prosinac[Tjedan 3])</f>
        <v>0</v>
      </c>
      <c r="H139" s="22">
        <f>SUBTOTAL(109,Prosinac[[Prekovremeni rad  ]])</f>
        <v>0</v>
      </c>
      <c r="I139" s="21">
        <f>SUBTOTAL(109,Prosinac[Tjedan 4])</f>
        <v>0</v>
      </c>
      <c r="J139" s="22">
        <f>SUBTOTAL(109,Prosinac[[Prekovremeni rad   ]])</f>
        <v>0</v>
      </c>
      <c r="K139" s="21">
        <f>SUBTOTAL(109,Prosinac[Tjedan 5])</f>
        <v>0</v>
      </c>
      <c r="L139" s="23">
        <f>SUBTOTAL(109,Prosinac[[Prekovremeni rad    ]])</f>
        <v>0</v>
      </c>
    </row>
    <row r="140" spans="2:12" ht="15" customHeight="1" x14ac:dyDescent="0.3">
      <c r="B140" s="14" t="s">
        <v>38</v>
      </c>
      <c r="C140" s="13">
        <f>SUM(Prosinac[[#Totals],[Tjedan 1]],Prosinac[[#Totals],[Tjedan 2]],Prosinac[[#Totals],[Tjedan 3]],Prosinac[[#Totals],[Tjedan 4]],Prosinac[[#Totals],[Tjedan 5]])</f>
        <v>0</v>
      </c>
      <c r="D140" s="25" t="s">
        <v>54</v>
      </c>
      <c r="E140" s="25"/>
      <c r="F140" s="13">
        <f>SUM(Prosinac[[#Totals],[Prekovremeni rad]],Prosinac[[#Totals],[Prekovremeni rad ]],Prosinac[[#Totals],[Prekovremeni rad  ]],Prosinac[[#Totals],[Prekovremeni rad   ]],Prosinac[[#Totals],[Prekovremeni rad    ]])</f>
        <v>0</v>
      </c>
    </row>
  </sheetData>
  <mergeCells count="19">
    <mergeCell ref="D95:E95"/>
    <mergeCell ref="D84:E84"/>
    <mergeCell ref="G3:H3"/>
    <mergeCell ref="I3:J3"/>
    <mergeCell ref="D118:E118"/>
    <mergeCell ref="D106:E106"/>
    <mergeCell ref="D140:E140"/>
    <mergeCell ref="B1:L2"/>
    <mergeCell ref="D129:E129"/>
    <mergeCell ref="B6:L6"/>
    <mergeCell ref="D16:E16"/>
    <mergeCell ref="D27:E27"/>
    <mergeCell ref="B108:L108"/>
    <mergeCell ref="B74:L74"/>
    <mergeCell ref="D38:E38"/>
    <mergeCell ref="D61:E61"/>
    <mergeCell ref="B40:L40"/>
    <mergeCell ref="D50:E50"/>
    <mergeCell ref="D72:E72"/>
  </mergeCells>
  <phoneticPr fontId="2" type="noConversion"/>
  <dataValidations count="100">
    <dataValidation allowBlank="1" showInputMessage="1" showErrorMessage="1" prompt="Na ovom radnom listu stvorite dnevnu, tjednu, mjesečnu i godišnju karticu radnog vremena zaposlenika. Redovni, prekovremeni i ukupni sati izračunavaju se automatski" sqref="A1" xr:uid="{00000000-0002-0000-0000-000000000000}"/>
    <dataValidation allowBlank="1" showInputMessage="1" showErrorMessage="1" prompt="U ćeliju zdesna unesite ime i prezime zaposlenika" sqref="B3" xr:uid="{00000000-0002-0000-0000-000001000000}"/>
    <dataValidation allowBlank="1" showInputMessage="1" showErrorMessage="1" prompt="U ćeliju zdesna unesite ime i prezime rukovoditelja" sqref="B4" xr:uid="{00000000-0002-0000-0000-000002000000}"/>
    <dataValidation allowBlank="1" showInputMessage="1" showErrorMessage="1" prompt="U ćeliju zdesna unesite adresu e-pošte" sqref="D3" xr:uid="{00000000-0002-0000-0000-000003000000}"/>
    <dataValidation allowBlank="1" showInputMessage="1" showErrorMessage="1" prompt="U ovu ćeliju unesite adresu e-pošte" sqref="E3" xr:uid="{00000000-0002-0000-0000-000004000000}"/>
    <dataValidation allowBlank="1" showInputMessage="1" showErrorMessage="1" prompt="U ćeliju zdesna unesite telefonski broj" sqref="D4" xr:uid="{00000000-0002-0000-0000-000005000000}"/>
    <dataValidation allowBlank="1" showInputMessage="1" showErrorMessage="1" prompt="U ovu ćeliju unesite telefonski broj" sqref="E4" xr:uid="{00000000-0002-0000-0000-000006000000}"/>
    <dataValidation allowBlank="1" showInputMessage="1" showErrorMessage="1" prompt="Redovni sati automatski se izračunavaju u ćeliji zdesna" sqref="G4" xr:uid="{00000000-0002-0000-0000-000007000000}"/>
    <dataValidation allowBlank="1" showInputMessage="1" showErrorMessage="1" prompt="Redovni sati automatski se izračunavaju u ovoj ćeliji" sqref="H4" xr:uid="{00000000-0002-0000-0000-000008000000}"/>
    <dataValidation allowBlank="1" showInputMessage="1" showErrorMessage="1" prompt="Prekovremeni sati automatski se izračunavaju u ćeliji zdesna" sqref="I4" xr:uid="{00000000-0002-0000-0000-000009000000}"/>
    <dataValidation allowBlank="1" showInputMessage="1" showErrorMessage="1" prompt="Prekovremeni sati automatski se izračunavaju u ovoj ćeliji" sqref="J4" xr:uid="{00000000-0002-0000-0000-00000A000000}"/>
    <dataValidation allowBlank="1" showInputMessage="1" showErrorMessage="1" prompt="Ukupni sati automatski se izračunavaju u ćeliji zdesna" sqref="K4" xr:uid="{00000000-0002-0000-0000-00000B000000}"/>
    <dataValidation allowBlank="1" showInputMessage="1" showErrorMessage="1" prompt="Ukupni sati automatski se izračunavaju u ovoj ćeliji. Unesite redovne i prekovremene sate za svaki radni dan u siječnju u tablicu s početkom u ćeliji B7" sqref="L4" xr:uid="{00000000-0002-0000-0000-00000C000000}"/>
    <dataValidation allowBlank="1" showInputMessage="1" showErrorMessage="1" prompt="Radni dani za ovaj mjesec nalaze se u ovom stupcu" sqref="B7 B18 B29 B52 B63 B75 B86 B97 B109 B120 B131 B41" xr:uid="{00000000-0002-0000-0000-00000D000000}"/>
    <dataValidation allowBlank="1" showInputMessage="1" showErrorMessage="1" prompt="U ovaj stupac pod ovim naslovom unesite redovne sate za 1. tjedan" sqref="C7 C18 C29 C131 C120 C109 C97 C86 C75 C63 C52 C41" xr:uid="{00000000-0002-0000-0000-00000E000000}"/>
    <dataValidation allowBlank="1" showInputMessage="1" showErrorMessage="1" prompt="U ovaj stupac pod ovim naslovom unesite prekovremene sate"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U ovaj stupac pod ovim naslovom unesite redovne sate za 2. tjedan" sqref="E7 E18 E29 E131 E120 E109 E97 E86 E75 E63 E52 E41" xr:uid="{00000000-0002-0000-0000-000010000000}"/>
    <dataValidation allowBlank="1" showInputMessage="1" showErrorMessage="1" prompt="U ovaj stupac pod ovim naslovom unesite redovne sate za 3. tjedan" sqref="G7 G18 G29 G41 G52 G63 G75 G86 G97 G109 G120 G131" xr:uid="{00000000-0002-0000-0000-000011000000}"/>
    <dataValidation allowBlank="1" showInputMessage="1" showErrorMessage="1" prompt="U ovaj stupac pod ovim naslovom unesite redovne sate za 4. tjedan" sqref="I7 I18 I29 I131 I120 I109 I97 I86 I75 I63 I52 I41" xr:uid="{00000000-0002-0000-0000-000012000000}"/>
    <dataValidation allowBlank="1" showInputMessage="1" showErrorMessage="1" prompt="U ovaj stupac pod ovim naslovom unesite redovne sate za 5. tjedan" sqref="K7 K18 K29 K41 K52 K63 K75 K86 K97 K109 K120 K131" xr:uid="{00000000-0002-0000-0000-000013000000}"/>
    <dataValidation allowBlank="1" showInputMessage="1" showErrorMessage="1" prompt="U ovaj stupac pod ovim naslovom unesite prekovremene sate. Ukupan tjedni broj sati automatski se izračunava na kraju tablice, ukupni redovni sati za siječanj u ćeliji C16, a prekovremeni u ćeliji F16" sqref="L7" xr:uid="{00000000-0002-0000-0000-000014000000}"/>
    <dataValidation allowBlank="1" showInputMessage="1" showErrorMessage="1" prompt="U ovoj se ćeliji nalazi naslov radnog lista. Unesite pojedinosti u ćelije C3, C4, E3, E4, H3 i I3. Redovni se sati automatski ažuriraju u ćeliji H4, prekovremeni u J4, a ukupni u L4" sqref="B1:L2" xr:uid="{00000000-0002-0000-0000-000015000000}"/>
    <dataValidation allowBlank="1" showInputMessage="1" showErrorMessage="1" prompt="U ovu ćeliju unesite ime i prezime zaposlenika" sqref="C3" xr:uid="{00000000-0002-0000-0000-000016000000}"/>
    <dataValidation allowBlank="1" showInputMessage="1" showErrorMessage="1" prompt="U ovu ćeliju unesite ime i prezime rukovoditelja" sqref="C4" xr:uid="{00000000-0002-0000-0000-000017000000}"/>
    <dataValidation allowBlank="1" showInputMessage="1" showErrorMessage="1" prompt="Unesite sate za siječanj u tablicu ispod, sate za veljaču u tablicu s početkom u ćeliji B18, a sate za ožujak u tablicu s početkom u ćeliji B29. Ukupni se zbrojevi izračunavaju automatski" sqref="B6:L6" xr:uid="{00000000-0002-0000-0000-000018000000}"/>
    <dataValidation allowBlank="1" showInputMessage="1" showErrorMessage="1" prompt="U ćeliji zdesna automatski se izračunavaju ukupni redovni sati za siječanj" sqref="B16" xr:uid="{00000000-0002-0000-0000-000019000000}"/>
    <dataValidation allowBlank="1" showInputMessage="1" showErrorMessage="1" prompt="U ovoj ćeliji automatski se izračunavaju ukupni redovni sati za siječanj" sqref="C16" xr:uid="{00000000-0002-0000-0000-00001A000000}"/>
    <dataValidation allowBlank="1" showInputMessage="1" showErrorMessage="1" prompt="U ćeliji zdesna automatski se izračunavaju ukupni prekovremeni sati za siječanj" sqref="D16:E16" xr:uid="{00000000-0002-0000-0000-00001B000000}"/>
    <dataValidation allowBlank="1" showInputMessage="1" showErrorMessage="1" prompt="U ovoj ćeliji automatski se izračunavaju ukupni prekovremeni sati za siječanj" sqref="F16" xr:uid="{00000000-0002-0000-0000-00001C000000}"/>
    <dataValidation allowBlank="1" showInputMessage="1" showErrorMessage="1" prompt="U tablicu dolje unesite sate za veljaču" sqref="B17" xr:uid="{00000000-0002-0000-0000-00001D000000}"/>
    <dataValidation allowBlank="1" showInputMessage="1" showErrorMessage="1" prompt="U ovaj stupac pod ovim naslovom unesite prekovremene sate. Ukupan tjedni broj sati automatski se izračunava na kraju tablice, ukupni redovni sati za veljaču u ćeliji C27, a prekovremeni u ćeliji F27" sqref="L18" xr:uid="{00000000-0002-0000-0000-00001E000000}"/>
    <dataValidation allowBlank="1" showInputMessage="1" showErrorMessage="1" prompt="U ćeliji zdesna automatski se izračunavaju ukupni redovni sati za veljaču" sqref="B27" xr:uid="{00000000-0002-0000-0000-00001F000000}"/>
    <dataValidation allowBlank="1" showInputMessage="1" showErrorMessage="1" prompt="U ovoj ćeliji automatski se izračunavaju ukupni redovni sati za veljaču" sqref="C27" xr:uid="{00000000-0002-0000-0000-000020000000}"/>
    <dataValidation allowBlank="1" showInputMessage="1" showErrorMessage="1" prompt="U ćeliji zdesna automatski se izračunavaju ukupni prekovremeni sati za veljaču" sqref="D27:E27" xr:uid="{00000000-0002-0000-0000-000021000000}"/>
    <dataValidation allowBlank="1" showInputMessage="1" showErrorMessage="1" prompt="U ovoj ćeliji automatski se izračunavaju ukupni prekovremeni sati za veljaču" sqref="F27" xr:uid="{00000000-0002-0000-0000-000022000000}"/>
    <dataValidation allowBlank="1" showInputMessage="1" showErrorMessage="1" prompt="U tablicu dolje unesite sate za ožujak" sqref="B28" xr:uid="{00000000-0002-0000-0000-000023000000}"/>
    <dataValidation allowBlank="1" showInputMessage="1" showErrorMessage="1" prompt="U ćeliji zdesna automatski se izračunavaju ukupni redovni sati za ožujak" sqref="B38" xr:uid="{00000000-0002-0000-0000-000024000000}"/>
    <dataValidation allowBlank="1" showInputMessage="1" showErrorMessage="1" prompt="U ovoj ćeliji automatski se izračunavaju ukupni redovni sati za ožujak" sqref="C38" xr:uid="{00000000-0002-0000-0000-000025000000}"/>
    <dataValidation allowBlank="1" showInputMessage="1" showErrorMessage="1" prompt="U ćeliji zdesna automatski se izračunavaju ukupni prekovremeni sati za ožujak" sqref="D38:E38" xr:uid="{00000000-0002-0000-0000-000026000000}"/>
    <dataValidation allowBlank="1" showInputMessage="1" showErrorMessage="1" prompt="U ovoj ćeliji automatski se izračunavaju ukupni prekovremeni sati za ožujak" sqref="F38" xr:uid="{00000000-0002-0000-0000-000027000000}"/>
    <dataValidation allowBlank="1" showInputMessage="1" showErrorMessage="1" prompt="Unesite redovne i prekovremene sate za svaki radni dan u tablice pod nazivima Travanj, Svibanj i Lipanj. Oznaka se nalazi u ćeliji ispod" sqref="B39" xr:uid="{00000000-0002-0000-0000-000028000000}"/>
    <dataValidation allowBlank="1" showInputMessage="1" showErrorMessage="1" prompt="Unesite sate za travanj u tablicu s početkom u ćeliji B41, sate za svibanj u tablicu s početkom u ćeliji B52, a sate za lipanj u tablicu s početkom u ćeliji B63. Ukupni se zbrojevi izračunavaju automatski" sqref="B40:L40" xr:uid="{00000000-0002-0000-0000-000029000000}"/>
    <dataValidation allowBlank="1" showInputMessage="1" showErrorMessage="1" prompt="U ovaj stupac pod ovim naslovom unesite prekovremene sate. Ukupan tjedni broj sati automatski se izračunava na kraju tablice, ukupni redovni sati za travanj u ćeliji C50, a prekovremeni u ćeliji F50" sqref="L41" xr:uid="{00000000-0002-0000-0000-00002A000000}"/>
    <dataValidation allowBlank="1" showInputMessage="1" showErrorMessage="1" prompt="U ovaj stupac pod ovim naslovom unesite prekovremene sate. Ukupan tjedni broj sati automatski se izračunava na kraju tablice, ukupni redovni sati za ožujak u ćeliji C38, a prekovremeni u ćeliji F38" sqref="L29" xr:uid="{00000000-0002-0000-0000-00002B000000}"/>
    <dataValidation allowBlank="1" showInputMessage="1" showErrorMessage="1" prompt="U ćeliji zdesna automatski se izračunavaju ukupni redovni sati za travanj" sqref="B50" xr:uid="{00000000-0002-0000-0000-00002C000000}"/>
    <dataValidation allowBlank="1" showInputMessage="1" showErrorMessage="1" prompt="U ovoj ćeliji automatski se izračunavaju ukupni redovni sati za travanj" sqref="C50" xr:uid="{00000000-0002-0000-0000-00002D000000}"/>
    <dataValidation allowBlank="1" showInputMessage="1" showErrorMessage="1" prompt="U ćeliji zdesna automatski se izračunavaju ukupni prekovremeni sati za travanj" sqref="D50:E50" xr:uid="{00000000-0002-0000-0000-00002E000000}"/>
    <dataValidation allowBlank="1" showInputMessage="1" showErrorMessage="1" prompt="U ovoj ćeliji automatski se izračunavaju ukupni prekovremeni sati za travanj" sqref="F50" xr:uid="{00000000-0002-0000-0000-00002F000000}"/>
    <dataValidation allowBlank="1" showInputMessage="1" showErrorMessage="1" prompt="U tablicu dolje unesite sate za svibanj" sqref="B51" xr:uid="{00000000-0002-0000-0000-000030000000}"/>
    <dataValidation allowBlank="1" showInputMessage="1" showErrorMessage="1" prompt="U ovaj stupac pod ovim naslovom unesite prekovremene sate. Ukupan tjedni broj sati automatski se izračunava na kraju tablice, ukupni redovni sati za svibanj u ćeliji C61, a prekovremeni u ćeliji F61" sqref="L52" xr:uid="{00000000-0002-0000-0000-000031000000}"/>
    <dataValidation allowBlank="1" showInputMessage="1" showErrorMessage="1" prompt="U ćeliji zdesna automatski se izračunavaju ukupni redovni sati za svibanj" sqref="B61" xr:uid="{00000000-0002-0000-0000-000032000000}"/>
    <dataValidation allowBlank="1" showInputMessage="1" showErrorMessage="1" prompt="U ovoj ćeliji automatski se izračunavaju ukupni redovni sati za svibanj" sqref="C61" xr:uid="{00000000-0002-0000-0000-000033000000}"/>
    <dataValidation allowBlank="1" showInputMessage="1" showErrorMessage="1" prompt="U ćeliji zdesna automatski se izračunavaju ukupni prekovremeni sati za svibanj" sqref="D61:E61" xr:uid="{00000000-0002-0000-0000-000034000000}"/>
    <dataValidation allowBlank="1" showInputMessage="1" showErrorMessage="1" prompt="U ovoj ćeliji automatski se izračunavaju ukupni prekovremeni sati za svibanj" sqref="F61" xr:uid="{00000000-0002-0000-0000-000035000000}"/>
    <dataValidation allowBlank="1" showInputMessage="1" showErrorMessage="1" prompt="U tablicu dolje unesite sate za lipanj" sqref="B62" xr:uid="{00000000-0002-0000-0000-000036000000}"/>
    <dataValidation allowBlank="1" showInputMessage="1" showErrorMessage="1" prompt="U ovaj stupac pod ovim naslovom unesite prekovremene sate. Ukupan tjedni broj sati automatski se izračunava na kraju tablice, ukupni redovni sati za lipanj u ćeliji C72, a prekovremeni u ćeliji F72" sqref="L63" xr:uid="{00000000-0002-0000-0000-000037000000}"/>
    <dataValidation allowBlank="1" showInputMessage="1" showErrorMessage="1" prompt="U ćeliji zdesna automatski se izračunavaju ukupni redovni sati za lipanj" sqref="B72" xr:uid="{00000000-0002-0000-0000-000038000000}"/>
    <dataValidation allowBlank="1" showInputMessage="1" showErrorMessage="1" prompt="U ovoj ćeliji automatski se izračunavaju ukupni redovni sati za lipanj" sqref="C72" xr:uid="{00000000-0002-0000-0000-000039000000}"/>
    <dataValidation allowBlank="1" showInputMessage="1" showErrorMessage="1" prompt="U ćeliji zdesna automatski se izračunavaju ukupni prekovremeni sati za lipanj" sqref="D72:E72" xr:uid="{00000000-0002-0000-0000-00003A000000}"/>
    <dataValidation allowBlank="1" showInputMessage="1" showErrorMessage="1" prompt="U ovoj ćeliji automatski se izračunavaju ukupni prekovremeni sati za lipanj" sqref="F72" xr:uid="{00000000-0002-0000-0000-00003B000000}"/>
    <dataValidation allowBlank="1" showInputMessage="1" showErrorMessage="1" prompt="Unesite sate za srpanj u tablicu s početkom u ćeliji B75, sate za kolovoz u tablicu s početkom u ćeliji B86, a sate za rujan u tablicu s početkom u ćeliji B97. Ukupni se zbrojevi izračunavaju automatski" sqref="B74:L74" xr:uid="{00000000-0002-0000-0000-00003C000000}"/>
    <dataValidation allowBlank="1" showInputMessage="1" showErrorMessage="1" prompt="Unesite redovne i prekovremene sate za svaki radni dan u tablice pod nazivima Srpanj, Kolovoz i Rujan" sqref="B73" xr:uid="{00000000-0002-0000-0000-00003D000000}"/>
    <dataValidation allowBlank="1" showInputMessage="1" showErrorMessage="1" prompt="U ovaj stupac pod ovim naslovom unesite prekovremene sate. Ukupan tjedni broj sati automatski se izračunava na kraju tablice, ukupni redovni sati za srpanj u ćeliji C84, a prekovremeni u ćeliji F84" sqref="L75" xr:uid="{00000000-0002-0000-0000-00003E000000}"/>
    <dataValidation allowBlank="1" showInputMessage="1" showErrorMessage="1" prompt="U ćeliji zdesna automatski se izračunavaju ukupni redovni sati za srpanj" sqref="B84" xr:uid="{00000000-0002-0000-0000-00003F000000}"/>
    <dataValidation allowBlank="1" showInputMessage="1" showErrorMessage="1" prompt="U ovoj ćeliji automatski se izračunavaju ukupni redovni sati za srpanj" sqref="C84" xr:uid="{00000000-0002-0000-0000-000040000000}"/>
    <dataValidation allowBlank="1" showInputMessage="1" showErrorMessage="1" prompt="U ćeliji zdesna automatski se izračunavaju ukupni prekovremeni sati za srpanj" sqref="D84:E84" xr:uid="{00000000-0002-0000-0000-000041000000}"/>
    <dataValidation allowBlank="1" showInputMessage="1" showErrorMessage="1" prompt="U ovoj ćeliji automatski se izračunavaju ukupni prekovremeni sati za srpanj" sqref="F84" xr:uid="{00000000-0002-0000-0000-000042000000}"/>
    <dataValidation allowBlank="1" showInputMessage="1" showErrorMessage="1" prompt="U tablicu dolje unesite sate za kolovoz" sqref="B85" xr:uid="{00000000-0002-0000-0000-000043000000}"/>
    <dataValidation allowBlank="1" showInputMessage="1" showErrorMessage="1" prompt="U ovaj stupac pod ovim naslovom unesite prekovremene sate. Ukupan tjedni broj sati automatski se izračunava na kraju tablice, ukupni redovni sati za kolovoz u ćeliji C95, a prekovremeni u ćeliji F95" sqref="L86" xr:uid="{00000000-0002-0000-0000-000044000000}"/>
    <dataValidation allowBlank="1" showInputMessage="1" showErrorMessage="1" prompt="U ćeliji zdesna automatski se izračunavaju ukupni redovni sati za kolovoz" sqref="B95" xr:uid="{00000000-0002-0000-0000-000045000000}"/>
    <dataValidation allowBlank="1" showInputMessage="1" showErrorMessage="1" prompt="U ovoj ćeliji automatski se izračunavaju ukupni redovni sati za kolovoz" sqref="C95" xr:uid="{00000000-0002-0000-0000-000046000000}"/>
    <dataValidation allowBlank="1" showInputMessage="1" showErrorMessage="1" prompt="U ćeliji zdesna automatski se izračunavaju ukupni prekovremeni sati za kolovoz" sqref="D95:E95" xr:uid="{00000000-0002-0000-0000-000047000000}"/>
    <dataValidation allowBlank="1" showInputMessage="1" showErrorMessage="1" prompt="U ovoj ćeliji automatski se izračunavaju ukupni prekovremeni sati za kolovoz" sqref="F95" xr:uid="{00000000-0002-0000-0000-000048000000}"/>
    <dataValidation allowBlank="1" showInputMessage="1" showErrorMessage="1" prompt="U ćelije tablice dolje unesite sate za rujan" sqref="B96" xr:uid="{00000000-0002-0000-0000-000049000000}"/>
    <dataValidation allowBlank="1" showInputMessage="1" showErrorMessage="1" prompt="U ovaj stupac pod ovim naslovom unesite prekovremene sate. Ukupan tjedni broj sati automatski se izračunava na kraju tablice, ukupni redovni sati za rujan u ćeliji C106, a prekovremeni u ćeliji F106" sqref="L97" xr:uid="{00000000-0002-0000-0000-00004A000000}"/>
    <dataValidation allowBlank="1" showInputMessage="1" showErrorMessage="1" prompt="U ćeliji zdesna automatski se izračunavaju ukupni redovni sati za rujan" sqref="B106" xr:uid="{00000000-0002-0000-0000-00004B000000}"/>
    <dataValidation allowBlank="1" showInputMessage="1" showErrorMessage="1" prompt="U ovoj ćeliji automatski se izračunavaju ukupni redovni sati za rujan" sqref="C106" xr:uid="{00000000-0002-0000-0000-00004C000000}"/>
    <dataValidation allowBlank="1" showInputMessage="1" showErrorMessage="1" prompt="U ćeliji zdesna automatski se izračunavaju ukupni prekovremeni sati za rujan" sqref="D106:E106" xr:uid="{00000000-0002-0000-0000-00004D000000}"/>
    <dataValidation allowBlank="1" showInputMessage="1" showErrorMessage="1" prompt="U ovoj ćeliji automatski se izračunavaju ukupni prekovremeni sati za rujan" sqref="F106" xr:uid="{00000000-0002-0000-0000-00004E000000}"/>
    <dataValidation allowBlank="1" showInputMessage="1" showErrorMessage="1" prompt="Unesite redovne i prekovremene sate za svaki radni dan u tablice pod nazivima Listopad, Studeni i Prosinac" sqref="B107" xr:uid="{00000000-0002-0000-0000-00004F000000}"/>
    <dataValidation allowBlank="1" showInputMessage="1" showErrorMessage="1" prompt="Unesite sate za listopad u tablicu s početkom u ćeliji B109, sate za studeni u tablicu s početkom u ćeliji B120, a sate za prosinac u tablicu s početkom u ćeliji B131. Ukupni se zbrojevi izračunavaju automatski" sqref="B108:L108" xr:uid="{00000000-0002-0000-0000-000050000000}"/>
    <dataValidation allowBlank="1" showInputMessage="1" showErrorMessage="1" prompt="U ovaj stupac pod ovim naslovom unesite prekovremene sate. Ukupan tjedni broj sati automatski se izračunava na kraju tablice, ukupni redovni sati za listopad u ćeliji C118, a prekovremeni u ćeliji F118" sqref="L109" xr:uid="{00000000-0002-0000-0000-000051000000}"/>
    <dataValidation allowBlank="1" showInputMessage="1" showErrorMessage="1" prompt="U ćeliji zdesna automatski se izračunavaju ukupni redovni sati za listopad" sqref="B118" xr:uid="{00000000-0002-0000-0000-000052000000}"/>
    <dataValidation allowBlank="1" showInputMessage="1" showErrorMessage="1" prompt="U ovoj ćeliji automatski se izračunavaju ukupni redovni sati za listopad" sqref="C118" xr:uid="{00000000-0002-0000-0000-000053000000}"/>
    <dataValidation allowBlank="1" showInputMessage="1" showErrorMessage="1" prompt="U ćeliji zdesna automatski se izračunavaju ukupni prekovremeni sati za listopad" sqref="D118:E118" xr:uid="{00000000-0002-0000-0000-000054000000}"/>
    <dataValidation allowBlank="1" showInputMessage="1" showErrorMessage="1" prompt="U ovoj ćeliji automatski se izračunavaju ukupni prekovremeni sati za listopad" sqref="F118" xr:uid="{00000000-0002-0000-0000-000055000000}"/>
    <dataValidation allowBlank="1" showInputMessage="1" showErrorMessage="1" prompt="U tablicu dolje unesite sate za studeni" sqref="B119" xr:uid="{00000000-0002-0000-0000-000056000000}"/>
    <dataValidation allowBlank="1" showInputMessage="1" showErrorMessage="1" prompt="U ovaj stupac pod ovim naslovom unesite prekovremene sate. Ukupan tjedni broj sati automatski se izračunava na kraju tablice, ukupni redovni sati za studeni u ćeliji C129, a prekovremeni u ćeliji F129" sqref="L120" xr:uid="{00000000-0002-0000-0000-000057000000}"/>
    <dataValidation allowBlank="1" showInputMessage="1" showErrorMessage="1" prompt="U ćeliji zdesna automatski se izračunavaju ukupni redovni sati za studeni" sqref="B129" xr:uid="{00000000-0002-0000-0000-000058000000}"/>
    <dataValidation allowBlank="1" showInputMessage="1" showErrorMessage="1" prompt="U ovoj ćeliji automatski se izračunavaju ukupni redovni sati za studeni" sqref="C129" xr:uid="{00000000-0002-0000-0000-000059000000}"/>
    <dataValidation allowBlank="1" showInputMessage="1" showErrorMessage="1" prompt="U ćeliji zdesna automatski se izračunavaju ukupni prekovremeni sati za studeni" sqref="D129:E129" xr:uid="{00000000-0002-0000-0000-00005A000000}"/>
    <dataValidation allowBlank="1" showInputMessage="1" showErrorMessage="1" prompt="U ovoj ćeliji automatski se izračunavaju ukupni prekovremeni sati za studeni" sqref="F129" xr:uid="{00000000-0002-0000-0000-00005B000000}"/>
    <dataValidation allowBlank="1" showInputMessage="1" showErrorMessage="1" prompt="U tablicu dolje unesite sate za prosinac" sqref="B130" xr:uid="{00000000-0002-0000-0000-00005C000000}"/>
    <dataValidation allowBlank="1" showInputMessage="1" showErrorMessage="1" prompt="U ovaj stupac pod ovim naslovom unesite prekovremene sate. Ukupan tjedni broj sati automatski se izračunava na kraju tablice, ukupni redovni sati za prosinac u ćeliji C140, a prekovremeni u ćeliji F140" sqref="L131" xr:uid="{00000000-0002-0000-0000-00005D000000}"/>
    <dataValidation allowBlank="1" showInputMessage="1" showErrorMessage="1" prompt="U ćeliji zdesna automatski se izračunavaju ukupni redovni sati za prosinac" sqref="B140" xr:uid="{00000000-0002-0000-0000-00005E000000}"/>
    <dataValidation allowBlank="1" showInputMessage="1" showErrorMessage="1" prompt="U ovoj ćeliji automatski se izračunavaju ukupni redovni sati za prosinac" sqref="C140" xr:uid="{00000000-0002-0000-0000-00005F000000}"/>
    <dataValidation allowBlank="1" showInputMessage="1" showErrorMessage="1" prompt="U ćeliji zdesna automatski se izračunavaju ukupni prekovremeni sati za prosinac" sqref="D140:E140" xr:uid="{00000000-0002-0000-0000-000060000000}"/>
    <dataValidation allowBlank="1" showInputMessage="1" showErrorMessage="1" prompt="U ovoj ćeliji automatski se izračunavaju ukupni prekovremeni sati za prosinac" sqref="F140" xr:uid="{00000000-0002-0000-0000-000061000000}"/>
    <dataValidation allowBlank="1" showInputMessage="1" showErrorMessage="1" prompt="U ćeliju zdesna unesite ukupne zbrojeve za protekli dio godine" sqref="G3" xr:uid="{00000000-0002-0000-0000-000062000000}"/>
    <dataValidation allowBlank="1" showInputMessage="1" showErrorMessage="1" prompt="U ovu ćeliju unesite ukupne zbrojeve za protekli dio godine"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GOD. EVIDENCIJA RADNOG VREMENA</vt:lpstr>
      <vt:lpstr>'GOD. EVIDENCIJA RADNOG VREMENA'!Print_Area</vt:lpstr>
      <vt:lpstr>'GOD. EVIDENCIJA RADNOG VREMENA'!Print_Titles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2018-12-13T13:00:38Z</dcterms:created>
  <dcterms:modified xsi:type="dcterms:W3CDTF">2018-12-13T13:00:38Z</dcterms:modified>
</cp:coreProperties>
</file>