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502_Accessible_Templates_B9\05_Final_finish_template\hr-HR\"/>
    </mc:Choice>
  </mc:AlternateContent>
  <xr:revisionPtr revIDLastSave="0" documentId="12_ncr:500000_{FFD06AEB-E1AA-4A27-B2A1-E205A4FACFC2}" xr6:coauthVersionLast="32" xr6:coauthVersionMax="32" xr10:uidLastSave="{00000000-0000-0000-0000-000000000000}"/>
  <bookViews>
    <workbookView xWindow="0" yWindow="0" windowWidth="18960" windowHeight="6705" xr2:uid="{00000000-000D-0000-FFFF-FFFF00000000}"/>
  </bookViews>
  <sheets>
    <sheet name="Nadzorna ploča" sheetId="1" r:id="rId1"/>
    <sheet name="Prodaja" sheetId="2" r:id="rId2"/>
    <sheet name="Dobit" sheetId="5" r:id="rId3"/>
    <sheet name="Troškovi" sheetId="3" r:id="rId4"/>
    <sheet name="Porezi" sheetId="4" r:id="rId5"/>
    <sheet name="Kategorije" sheetId="7" r:id="rId6"/>
  </sheets>
  <definedNames>
    <definedName name="_xlnm.Print_Titles" localSheetId="2">Dobit!$4:$4</definedName>
    <definedName name="_xlnm.Print_Titles" localSheetId="5">Kategorije!$1:$1</definedName>
    <definedName name="_xlnm.Print_Titles" localSheetId="0">'Nadzorna ploča'!$6:$6</definedName>
    <definedName name="_xlnm.Print_Titles" localSheetId="4">Porezi!$4:$4</definedName>
    <definedName name="_xlnm.Print_Titles" localSheetId="1">Prodaja!$4:$4</definedName>
    <definedName name="_xlnm.Print_Titles" localSheetId="3">Troškovi!$4:$4</definedName>
    <definedName name="Naslov_Radne_Knjige">'Nadzorna ploča'!$B$1</definedName>
    <definedName name="Naslov1">Nadzorna_ploča[[#Headers],[Sažetak]]</definedName>
    <definedName name="Naslov2">PrihodOdProdaje[[#Headers],[Vrsta prihoda]]</definedName>
    <definedName name="Naslov3">Dobit[[#Headers],[Vrsta dobiti]]</definedName>
    <definedName name="Naslov4">OperativniTroškovi[[#Headers],[Vrsta troška]]</definedName>
    <definedName name="Naslov5">Porezi[[#Headers],[Vrsta]]</definedName>
    <definedName name="Naslov6">Kategorije[[#Headers],[Kategorije]]</definedName>
    <definedName name="Naziv_tvrtke">'Nadzorna ploča'!$B$2</definedName>
    <definedName name="Neto_dobit">'Nadzorna ploča'!$E$19</definedName>
    <definedName name="Prihod_od_prodaje">SUMIFS(PrihodOdProdaje[Trenutačno razdoblje],PrihodOdProdaje[Vrsta prihoda],"Prihod Od Prodaje")</definedName>
    <definedName name="Radna_knjiga_datumi">'Nadzorna ploča'!$C$1</definedName>
    <definedName name="RedakNaslovRegija1..C3">Prodaja!$B$3</definedName>
    <definedName name="RedakNaslovRegija1..C3.3">Dobit!$B$3</definedName>
    <definedName name="RedakNaslovRegija1..C3.4">Troškovi!$B$3</definedName>
    <definedName name="RedakNaslovRegija1..C3.5">Porezi!$B$3</definedName>
    <definedName name="RedakNaslovRegija1..C4">'Nadzorna ploča'!$B$3</definedName>
    <definedName name="RedakNaslovRegija2..H20">'Nadzorna ploča'!$B$16</definedName>
    <definedName name="Ukupno_bruto_dobit">'Nadzorna ploča'!$E$16</definedName>
    <definedName name="Ukupno_dobit_od_operacija">'Nadzorna ploča'!$E$18</definedName>
    <definedName name="Ukupno_druga_dobit">'Nadzorna ploča'!$E$13</definedName>
    <definedName name="Ukupno_drugi_troškovi">'Nadzorna ploča'!$E$12</definedName>
    <definedName name="Ukupno_istraživanje_i_razvoj">'Nadzorna ploča'!$E$10</definedName>
    <definedName name="Ukupno_opći_i_administrativni">'Nadzorna ploča'!$E$11</definedName>
    <definedName name="Ukupno_operativni_troškovi">'Nadzorna ploča'!$E$17</definedName>
    <definedName name="Ukupno_porezi">'Nadzorna ploča'!$E$14</definedName>
    <definedName name="Ukupno_prihod_od_prodaje">'Nadzorna ploča'!$E$7</definedName>
    <definedName name="Ukupno_prodaja_i_marketing">'Nadzorna ploča'!$E$9</definedName>
    <definedName name="Ukupno_trošak_prodaje">'Nadzorna ploča'!$E$8</definedName>
  </definedNames>
  <calcPr calcId="162913"/>
</workbook>
</file>

<file path=xl/calcChain.xml><?xml version="1.0" encoding="utf-8"?>
<calcChain xmlns="http://schemas.openxmlformats.org/spreadsheetml/2006/main">
  <c r="F19" i="1" l="1"/>
  <c r="F18" i="1"/>
  <c r="F17" i="1"/>
  <c r="F16" i="1"/>
  <c r="H19" i="1" l="1"/>
  <c r="G19" i="1"/>
  <c r="H18" i="1" l="1"/>
  <c r="G18" i="1"/>
  <c r="H17" i="1"/>
  <c r="G17" i="1"/>
  <c r="H16" i="1"/>
  <c r="G16" i="1"/>
  <c r="E19" i="1"/>
  <c r="E18" i="1"/>
  <c r="E17" i="1"/>
  <c r="E16" i="1"/>
  <c r="G14" i="1"/>
  <c r="H14" i="1"/>
  <c r="F14" i="1"/>
  <c r="D14" i="1"/>
  <c r="E14" i="1"/>
  <c r="C14" i="1"/>
  <c r="G13" i="1"/>
  <c r="H13" i="1"/>
  <c r="F13" i="1"/>
  <c r="D13" i="1"/>
  <c r="E13" i="1"/>
  <c r="C13" i="1"/>
  <c r="H11" i="1"/>
  <c r="G11" i="1"/>
  <c r="G12" i="1" s="1"/>
  <c r="F11" i="1"/>
  <c r="E11" i="1"/>
  <c r="E12" i="1" s="1"/>
  <c r="D11" i="1"/>
  <c r="C11" i="1"/>
  <c r="C12" i="1" s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H12" i="1"/>
  <c r="F12" i="1"/>
  <c r="D12" i="1"/>
  <c r="C4" i="1"/>
  <c r="C3" i="1"/>
  <c r="G5" i="2"/>
  <c r="G6" i="2"/>
  <c r="G7" i="2"/>
  <c r="G8" i="2"/>
  <c r="G9" i="2"/>
  <c r="G10" i="2"/>
  <c r="G11" i="2"/>
  <c r="G12" i="2"/>
  <c r="C3" i="2"/>
  <c r="H6" i="2"/>
  <c r="H7" i="2"/>
  <c r="H8" i="2"/>
  <c r="H9" i="2"/>
  <c r="H10" i="2"/>
  <c r="H11" i="2"/>
  <c r="H12" i="2"/>
  <c r="H5" i="2"/>
  <c r="I6" i="2"/>
  <c r="I7" i="2"/>
  <c r="I8" i="2"/>
  <c r="I9" i="2"/>
  <c r="I10" i="2"/>
  <c r="I11" i="2"/>
  <c r="I12" i="2"/>
  <c r="I5" i="2"/>
  <c r="C3" i="5"/>
  <c r="G5" i="5"/>
  <c r="G6" i="5"/>
  <c r="H6" i="5"/>
  <c r="H5" i="5"/>
  <c r="I6" i="5"/>
  <c r="I5" i="5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5" i="3"/>
  <c r="D10" i="4"/>
  <c r="E10" i="4"/>
  <c r="F10" i="4"/>
  <c r="C3" i="4" s="1"/>
  <c r="I6" i="4"/>
  <c r="I7" i="4"/>
  <c r="I8" i="4"/>
  <c r="I9" i="4"/>
  <c r="I5" i="4"/>
  <c r="H6" i="4"/>
  <c r="H7" i="4"/>
  <c r="H8" i="4"/>
  <c r="H9" i="4"/>
  <c r="H5" i="4"/>
  <c r="H10" i="4" s="1"/>
  <c r="G6" i="4"/>
  <c r="G7" i="4"/>
  <c r="G8" i="4"/>
  <c r="G9" i="4"/>
  <c r="G5" i="4"/>
  <c r="B2" i="3"/>
  <c r="B2" i="2"/>
  <c r="B2" i="5"/>
  <c r="B2" i="4"/>
  <c r="B1" i="2"/>
  <c r="B1" i="5"/>
  <c r="B1" i="3"/>
  <c r="B1" i="4"/>
  <c r="G25" i="3" l="1"/>
  <c r="G10" i="4"/>
  <c r="I10" i="4"/>
  <c r="C17" i="1" l="1"/>
  <c r="D17" i="1"/>
  <c r="D16" i="1"/>
  <c r="C16" i="1"/>
  <c r="C18" i="1" l="1"/>
  <c r="C19" i="1" s="1"/>
  <c r="D18" i="1"/>
  <c r="D19" i="1" s="1"/>
  <c r="F25" i="3" l="1"/>
  <c r="C3" i="3"/>
  <c r="E25" i="3"/>
  <c r="I25" i="3"/>
  <c r="D25" i="3"/>
  <c r="H25" i="3"/>
  <c r="I7" i="5"/>
  <c r="G7" i="5"/>
  <c r="H7" i="5"/>
  <c r="F7" i="5"/>
  <c r="D7" i="5"/>
  <c r="E7" i="5"/>
  <c r="F13" i="2"/>
  <c r="E13" i="2"/>
  <c r="G13" i="2"/>
  <c r="D13" i="2"/>
  <c r="H13" i="2"/>
  <c r="I13" i="2"/>
</calcChain>
</file>

<file path=xl/sharedStrings.xml><?xml version="1.0" encoding="utf-8"?>
<sst xmlns="http://schemas.openxmlformats.org/spreadsheetml/2006/main" count="146" uniqueCount="74">
  <si>
    <t>Račun dobiti i gubitka</t>
  </si>
  <si>
    <t>Naziv tvrtke</t>
  </si>
  <si>
    <t>Trenutačna bruto marža  [L/J]</t>
  </si>
  <si>
    <t>Trenutačni povrat prihoda od prodaje  [T/J]</t>
  </si>
  <si>
    <t>Ne mijenjajte kategorije na ovom radnom listu da ne biste pokvarili formule. Dodajte kategorije i ažurirajte odgovarajuće radne listove unosima pomoću radnog lista Kategorija. Taj će se radni list automatski ažurirati.</t>
  </si>
  <si>
    <t>Sažetak</t>
  </si>
  <si>
    <t>Ukupni prihod od prodaje  [J]</t>
  </si>
  <si>
    <t>Ukupni trošak prodaje  [K]</t>
  </si>
  <si>
    <t>Ukupan iznos prodaje i troškova za marketing  [M]</t>
  </si>
  <si>
    <t>Ukupni troškovi za istraživanje i razvoj  [N]</t>
  </si>
  <si>
    <t>Ukupni općeniti i administrativni troškovi  [O]</t>
  </si>
  <si>
    <t>Ukupni drugi operativni troškovi [P]</t>
  </si>
  <si>
    <t>Druga dobit [S]</t>
  </si>
  <si>
    <t>Ukupan iznos poreza  [T]</t>
  </si>
  <si>
    <t>Bruto dobit  [L=J-K]</t>
  </si>
  <si>
    <t>Ukupni operativni troškovi  [Q=M+N+O+P]</t>
  </si>
  <si>
    <t>Dobit od operacija  [R=L-Q]</t>
  </si>
  <si>
    <t>Neto dobit  [U=R+S-T]</t>
  </si>
  <si>
    <t>Za [mjesec u godini] koji završava [dan-mjesec-godina]</t>
  </si>
  <si>
    <t>Navedeno u tisućama</t>
  </si>
  <si>
    <t>Ukupni iznos za prethodno razdoblje</t>
  </si>
  <si>
    <t>Ukupni proračun</t>
  </si>
  <si>
    <t>Ukupan trenutačni iznos
Razdoblje</t>
  </si>
  <si>
    <t>Ukupan iznos za trenutačno razdoblje kao % prodaje</t>
  </si>
  <si>
    <t>Ukupni % promjene u odnosu na prethodno razdoblje</t>
  </si>
  <si>
    <t>Ukupni % promjene proračuna</t>
  </si>
  <si>
    <t>Prihod od prodaje</t>
  </si>
  <si>
    <t>Vrsta prihoda</t>
  </si>
  <si>
    <t>Trošak prodaje</t>
  </si>
  <si>
    <t>Ukupni prihod od prodaje</t>
  </si>
  <si>
    <t>Opis</t>
  </si>
  <si>
    <t>Proizvod/usluga 1</t>
  </si>
  <si>
    <t>Proizvod/usluga 2</t>
  </si>
  <si>
    <t>Proizvod/usluga 3</t>
  </si>
  <si>
    <t>Proizvod/usluga 4</t>
  </si>
  <si>
    <t>Prethodno razdoblje</t>
  </si>
  <si>
    <t>Proračun</t>
  </si>
  <si>
    <t>Trenutačno razdoblje</t>
  </si>
  <si>
    <t>Trenutačno razdoblje kao % prodaje</t>
  </si>
  <si>
    <t>% promjene u odnosu na prethodno razdoblje</t>
  </si>
  <si>
    <t>% promjene proračuna</t>
  </si>
  <si>
    <t>Dobit</t>
  </si>
  <si>
    <t>Vrsta dobiti</t>
  </si>
  <si>
    <t>Ukupna dobit od prodaje</t>
  </si>
  <si>
    <t>Druga dobit</t>
  </si>
  <si>
    <t>Operativni troškovi</t>
  </si>
  <si>
    <t>Vrsta troška</t>
  </si>
  <si>
    <t>Prodaja i marketing</t>
  </si>
  <si>
    <t>Istraživanje i razvoj</t>
  </si>
  <si>
    <t>Općeniti i administrativni</t>
  </si>
  <si>
    <t>Ukupni operativni troškovi</t>
  </si>
  <si>
    <t>Oglašavanje</t>
  </si>
  <si>
    <t>Izravni marketing</t>
  </si>
  <si>
    <t>Drugi troškovi (navedite)</t>
  </si>
  <si>
    <t>Licence za tehnologije</t>
  </si>
  <si>
    <t xml:space="preserve">Patenti </t>
  </si>
  <si>
    <t>Plaće</t>
  </si>
  <si>
    <t>Vanjske usluge</t>
  </si>
  <si>
    <t>Potrošni materijal</t>
  </si>
  <si>
    <t>Obroci i zabava</t>
  </si>
  <si>
    <t>Stanarina</t>
  </si>
  <si>
    <t>Telefoni</t>
  </si>
  <si>
    <t>Režije</t>
  </si>
  <si>
    <t>Amortizacija</t>
  </si>
  <si>
    <t>Osiguranje</t>
  </si>
  <si>
    <t>Popravci i održavanje</t>
  </si>
  <si>
    <t>Porezi</t>
  </si>
  <si>
    <t>Vrsta</t>
  </si>
  <si>
    <t>Ukupni iznos poreza</t>
  </si>
  <si>
    <t>Porezi na dobit</t>
  </si>
  <si>
    <t>Doprinosi</t>
  </si>
  <si>
    <t>Porezi na nekretnine</t>
  </si>
  <si>
    <t>Drugi porezi (navesti)</t>
  </si>
  <si>
    <t>Kategorije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</si>
</sst>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* #,##0.00\ &quot;kn&quot;_-;\-* #,##0.00\ &quot;kn&quot;_-;_-* &quot;-&quot;??\ &quot;kn&quot;_-;_-@_-"/>
  </numFmts>
  <fonts count="12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 tint="0.14996795556505021"/>
      <name val="Franklin Gothic Medium"/>
      <family val="2"/>
      <scheme val="major"/>
    </font>
    <font>
      <sz val="11"/>
      <color theme="1" tint="0.14996795556505021"/>
      <name val="Franklin Gothic Medium"/>
      <family val="2"/>
      <scheme val="major"/>
    </font>
    <font>
      <sz val="12"/>
      <color theme="1" tint="0.14993743705557422"/>
      <name val="Franklin Gothic Medium"/>
      <family val="2"/>
      <scheme val="maj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14990691854609822"/>
      <name val="Franklin Gothic Medium"/>
      <family val="2"/>
      <scheme val="major"/>
    </font>
    <font>
      <b/>
      <sz val="12"/>
      <color theme="1" tint="0.14993743705557422"/>
      <name val="Franklin Gothic Medium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12">
    <xf numFmtId="0" fontId="0" fillId="0" borderId="0">
      <alignment wrapText="1"/>
    </xf>
    <xf numFmtId="0" fontId="11" fillId="0" borderId="0" applyNumberFormat="0" applyFill="0" applyProtection="0">
      <alignment vertical="center"/>
    </xf>
    <xf numFmtId="0" fontId="6" fillId="0" borderId="0" applyNumberFormat="0" applyFill="0" applyProtection="0">
      <alignment vertical="center"/>
    </xf>
    <xf numFmtId="0" fontId="5" fillId="0" borderId="0" applyNumberFormat="0" applyFill="0" applyProtection="0">
      <alignment vertical="center"/>
    </xf>
    <xf numFmtId="0" fontId="10" fillId="0" borderId="0" applyNumberFormat="0" applyFill="0" applyProtection="0">
      <alignment vertical="center" wrapText="1"/>
    </xf>
    <xf numFmtId="44" fontId="9" fillId="0" borderId="0" applyFont="0" applyFill="0" applyBorder="0" applyAlignment="0" applyProtection="0"/>
    <xf numFmtId="10" fontId="9" fillId="0" borderId="0" applyFont="0" applyFill="0" applyBorder="0" applyProtection="0">
      <alignment horizontal="right"/>
    </xf>
    <xf numFmtId="0" fontId="8" fillId="2" borderId="0" applyNumberFormat="0" applyBorder="0" applyAlignment="0" applyProtection="0"/>
    <xf numFmtId="0" fontId="4" fillId="0" borderId="0" applyNumberFormat="0" applyFill="0" applyBorder="0" applyProtection="0">
      <alignment vertical="center"/>
    </xf>
    <xf numFmtId="10" fontId="3" fillId="3" borderId="0" applyFont="0" applyBorder="0" applyProtection="0">
      <alignment horizontal="right"/>
    </xf>
    <xf numFmtId="0" fontId="5" fillId="0" borderId="0" applyNumberFormat="0" applyFill="0" applyBorder="0" applyProtection="0">
      <alignment wrapText="1"/>
    </xf>
    <xf numFmtId="10" fontId="2" fillId="4" borderId="0" applyBorder="0" applyProtection="0">
      <alignment horizontal="right"/>
    </xf>
  </cellStyleXfs>
  <cellXfs count="31">
    <xf numFmtId="0" fontId="0" fillId="0" borderId="0" xfId="0">
      <alignment wrapText="1"/>
    </xf>
    <xf numFmtId="0" fontId="6" fillId="0" borderId="0" xfId="2">
      <alignment vertical="center"/>
    </xf>
    <xf numFmtId="0" fontId="10" fillId="0" borderId="0" xfId="4">
      <alignment vertical="center" wrapText="1"/>
    </xf>
    <xf numFmtId="0" fontId="0" fillId="0" borderId="0" xfId="0">
      <alignment wrapText="1"/>
    </xf>
    <xf numFmtId="0" fontId="0" fillId="0" borderId="0" xfId="0" applyFont="1" applyFill="1" applyBorder="1">
      <alignment wrapText="1"/>
    </xf>
    <xf numFmtId="0" fontId="8" fillId="2" borderId="1" xfId="7" applyFont="1" applyFill="1" applyBorder="1"/>
    <xf numFmtId="0" fontId="8" fillId="2" borderId="1" xfId="7" applyNumberFormat="1" applyFont="1" applyBorder="1" applyAlignment="1"/>
    <xf numFmtId="0" fontId="0" fillId="0" borderId="0" xfId="0" applyFont="1">
      <alignment wrapText="1"/>
    </xf>
    <xf numFmtId="44" fontId="0" fillId="0" borderId="0" xfId="5" applyFont="1" applyAlignment="1">
      <alignment horizontal="right"/>
    </xf>
    <xf numFmtId="44" fontId="8" fillId="2" borderId="1" xfId="5" applyFont="1" applyFill="1" applyBorder="1" applyAlignment="1">
      <alignment horizontal="right"/>
    </xf>
    <xf numFmtId="44" fontId="0" fillId="0" borderId="0" xfId="5" applyFont="1" applyFill="1" applyBorder="1" applyAlignment="1">
      <alignment horizontal="right"/>
    </xf>
    <xf numFmtId="44" fontId="0" fillId="0" borderId="0" xfId="5" applyFont="1" applyFill="1" applyAlignment="1">
      <alignment horizontal="right"/>
    </xf>
    <xf numFmtId="10" fontId="0" fillId="0" borderId="0" xfId="6" applyFont="1">
      <alignment horizontal="right"/>
    </xf>
    <xf numFmtId="0" fontId="4" fillId="0" borderId="0" xfId="8">
      <alignment vertical="center"/>
    </xf>
    <xf numFmtId="44" fontId="10" fillId="0" borderId="0" xfId="5" applyFont="1" applyAlignment="1">
      <alignment vertical="center"/>
    </xf>
    <xf numFmtId="0" fontId="0" fillId="0" borderId="0" xfId="0">
      <alignment wrapText="1"/>
    </xf>
    <xf numFmtId="10" fontId="8" fillId="2" borderId="1" xfId="6" applyFont="1" applyFill="1" applyBorder="1">
      <alignment horizontal="right"/>
    </xf>
    <xf numFmtId="0" fontId="0" fillId="0" borderId="0" xfId="0">
      <alignment wrapText="1"/>
    </xf>
    <xf numFmtId="10" fontId="2" fillId="4" borderId="0" xfId="11" applyBorder="1">
      <alignment horizontal="right"/>
    </xf>
    <xf numFmtId="10" fontId="2" fillId="4" borderId="0" xfId="11">
      <alignment horizontal="right"/>
    </xf>
    <xf numFmtId="0" fontId="0" fillId="0" borderId="0" xfId="0">
      <alignment wrapText="1"/>
    </xf>
    <xf numFmtId="10" fontId="1" fillId="5" borderId="0" xfId="0" applyNumberFormat="1" applyFont="1" applyFill="1" applyAlignment="1">
      <alignment horizontal="right"/>
    </xf>
    <xf numFmtId="0" fontId="0" fillId="0" borderId="0" xfId="0">
      <alignment wrapText="1"/>
    </xf>
    <xf numFmtId="10" fontId="1" fillId="5" borderId="0" xfId="0" applyNumberFormat="1" applyFont="1" applyFill="1" applyBorder="1" applyAlignment="1">
      <alignment horizontal="right"/>
    </xf>
    <xf numFmtId="44" fontId="7" fillId="0" borderId="0" xfId="0" applyNumberFormat="1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right"/>
    </xf>
    <xf numFmtId="44" fontId="10" fillId="0" borderId="0" xfId="5" applyNumberFormat="1" applyFont="1" applyAlignment="1">
      <alignment vertical="center"/>
    </xf>
    <xf numFmtId="44" fontId="0" fillId="0" borderId="0" xfId="0" applyNumberFormat="1" applyFont="1" applyAlignment="1">
      <alignment horizontal="right"/>
    </xf>
    <xf numFmtId="0" fontId="5" fillId="0" borderId="0" xfId="3">
      <alignment vertical="center"/>
    </xf>
    <xf numFmtId="0" fontId="5" fillId="0" borderId="0" xfId="10" applyFill="1">
      <alignment wrapText="1"/>
    </xf>
    <xf numFmtId="0" fontId="0" fillId="0" borderId="0" xfId="0">
      <alignment wrapText="1"/>
    </xf>
  </cellXfs>
  <cellStyles count="12">
    <cellStyle name="20% - Isticanje1" xfId="11" builtinId="30" customBuiltin="1"/>
    <cellStyle name="20% - Isticanje6" xfId="7" builtinId="50" customBuiltin="1"/>
    <cellStyle name="40% - Isticanje1" xfId="9" builtinId="31" customBuiltin="1"/>
    <cellStyle name="Naslov" xfId="8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ormalno" xfId="0" builtinId="0" customBuiltin="1"/>
    <cellStyle name="Postotak" xfId="6" builtinId="5" customBuiltin="1"/>
    <cellStyle name="Tekst objašnjenja" xfId="10" builtinId="53" customBuiltin="1"/>
    <cellStyle name="Valuta" xfId="5" builtinId="4" customBuiltin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* #,##0.00\ &quot;kn&quot;_-;\-* #,##0.00\ &quot;kn&quot;_-;_-* &quot;-&quot;??\ &quot;kn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* #,##0.00\ &quot;kn&quot;_-;\-* #,##0.00\ &quot;kn&quot;_-;_-* &quot;-&quot;??\ &quot;kn&quot;_-;_-@_-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color theme="4" tint="-0.499984740745262"/>
      </font>
    </dxf>
    <dxf>
      <font>
        <b/>
        <color theme="1"/>
      </font>
      <border>
        <top style="double">
          <color theme="4" tint="-0.499984740745262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</dxfs>
  <tableStyles count="1" defaultTableStyle="Račun dobiti i gubitka" defaultPivotStyle="PivotStyleLight16">
    <tableStyle name="Račun dobiti i gubitka" pivot="0" count="7" xr9:uid="{00000000-0011-0000-FFFF-FFFF00000000}">
      <tableStyleElement type="wholeTable" dxfId="39"/>
      <tableStyleElement type="headerRow" dxfId="38"/>
      <tableStyleElement type="totalRow" dxfId="37"/>
      <tableStyleElement type="firstColumn" dxfId="36"/>
      <tableStyleElement type="lastColumn" dxfId="35"/>
      <tableStyleElement type="firstRowStripe" dxfId="34"/>
      <tableStyleElement type="firstColumnStripe" dxfId="3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1228725</xdr:colOff>
      <xdr:row>0</xdr:row>
      <xdr:rowOff>71437</xdr:rowOff>
    </xdr:from>
    <xdr:to>
      <xdr:col>7</xdr:col>
      <xdr:colOff>1209675</xdr:colOff>
      <xdr:row>4</xdr:row>
      <xdr:rowOff>109537</xdr:rowOff>
    </xdr:to>
    <xdr:pic>
      <xdr:nvPicPr>
        <xdr:cNvPr id="3" name="Zamijeni logotipom">
          <a:extLst>
            <a:ext uri="{FF2B5EF4-FFF2-40B4-BE49-F238E27FC236}">
              <a16:creationId xmlns:a16="http://schemas.microsoft.com/office/drawing/2014/main" id="{6693DEC6-DA40-4EB2-BA88-0C947ABA2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7025" y="71437"/>
          <a:ext cx="1828800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1162051</xdr:colOff>
      <xdr:row>0</xdr:row>
      <xdr:rowOff>9525</xdr:rowOff>
    </xdr:from>
    <xdr:to>
      <xdr:col>8</xdr:col>
      <xdr:colOff>1228724</xdr:colOff>
      <xdr:row>2</xdr:row>
      <xdr:rowOff>381000</xdr:rowOff>
    </xdr:to>
    <xdr:pic>
      <xdr:nvPicPr>
        <xdr:cNvPr id="3" name="Zamijeni logotipom">
          <a:extLst>
            <a:ext uri="{FF2B5EF4-FFF2-40B4-BE49-F238E27FC236}">
              <a16:creationId xmlns:a16="http://schemas.microsoft.com/office/drawing/2014/main" id="{CCA6DAE2-EBEB-4B28-99BA-2DD8011D0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1476" y="9525"/>
          <a:ext cx="1695448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1162051</xdr:colOff>
      <xdr:row>0</xdr:row>
      <xdr:rowOff>9525</xdr:rowOff>
    </xdr:from>
    <xdr:to>
      <xdr:col>8</xdr:col>
      <xdr:colOff>1228724</xdr:colOff>
      <xdr:row>2</xdr:row>
      <xdr:rowOff>381000</xdr:rowOff>
    </xdr:to>
    <xdr:pic>
      <xdr:nvPicPr>
        <xdr:cNvPr id="3" name="Zamijeni logotipom">
          <a:extLst>
            <a:ext uri="{FF2B5EF4-FFF2-40B4-BE49-F238E27FC236}">
              <a16:creationId xmlns:a16="http://schemas.microsoft.com/office/drawing/2014/main" id="{5AE38112-E1F6-43E9-B920-17C77389F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1476" y="9525"/>
          <a:ext cx="1695448" cy="847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1162051</xdr:colOff>
      <xdr:row>0</xdr:row>
      <xdr:rowOff>9525</xdr:rowOff>
    </xdr:from>
    <xdr:to>
      <xdr:col>8</xdr:col>
      <xdr:colOff>1228724</xdr:colOff>
      <xdr:row>2</xdr:row>
      <xdr:rowOff>381000</xdr:rowOff>
    </xdr:to>
    <xdr:pic>
      <xdr:nvPicPr>
        <xdr:cNvPr id="3" name="Zamijeni logotipom">
          <a:extLst>
            <a:ext uri="{FF2B5EF4-FFF2-40B4-BE49-F238E27FC236}">
              <a16:creationId xmlns:a16="http://schemas.microsoft.com/office/drawing/2014/main" id="{37AF0D61-EB39-4017-8DC7-542947483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1476" y="9525"/>
          <a:ext cx="1695448" cy="847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1162051</xdr:colOff>
      <xdr:row>0</xdr:row>
      <xdr:rowOff>9525</xdr:rowOff>
    </xdr:from>
    <xdr:to>
      <xdr:col>8</xdr:col>
      <xdr:colOff>1228724</xdr:colOff>
      <xdr:row>2</xdr:row>
      <xdr:rowOff>381000</xdr:rowOff>
    </xdr:to>
    <xdr:pic>
      <xdr:nvPicPr>
        <xdr:cNvPr id="3" name="Zamijeni logotipom">
          <a:extLst>
            <a:ext uri="{FF2B5EF4-FFF2-40B4-BE49-F238E27FC236}">
              <a16:creationId xmlns:a16="http://schemas.microsoft.com/office/drawing/2014/main" id="{D96A212B-7D34-4B76-B88F-B26ADBBED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1476" y="9525"/>
          <a:ext cx="1695448" cy="8477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Nadzorna_ploča" displayName="Nadzorna_ploča" ref="B6:H14" totalsRowShown="0">
  <autoFilter ref="B6:H1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Sažetak"/>
    <tableColumn id="2" xr3:uid="{00000000-0010-0000-0000-000002000000}" name="Ukupni iznos za prethodno razdoblje"/>
    <tableColumn id="3" xr3:uid="{00000000-0010-0000-0000-000003000000}" name="Ukupni proračun"/>
    <tableColumn id="4" xr3:uid="{00000000-0010-0000-0000-000004000000}" name="Ukupan trenutačni iznos_x000a_Razdoblje"/>
    <tableColumn id="5" xr3:uid="{00000000-0010-0000-0000-000005000000}" name="Ukupan iznos za trenutačno razdoblje kao % prodaje"/>
    <tableColumn id="6" xr3:uid="{00000000-0010-0000-0000-000006000000}" name="Ukupni % promjene u odnosu na prethodno razdoblje"/>
    <tableColumn id="7" xr3:uid="{00000000-0010-0000-0000-000007000000}" name="Ukupni % promjene proračuna"/>
  </tableColumns>
  <tableStyleInfo name="Račun dobiti i gubitka" showFirstColumn="0" showLastColumn="0" showRowStripes="0" showColumnStripes="0"/>
  <extLst>
    <ext xmlns:x14="http://schemas.microsoft.com/office/spreadsheetml/2009/9/main" uri="{504A1905-F514-4f6f-8877-14C23A59335A}">
      <x14:table altTextSummary="U ovu tablicu unesite sažetak. Automatski se ažuriraju ukupni iznos za prethodno razdoblje, ukupni proračun, ukupni iznos za trenutačno razdoblje, ukupni % promjene u odnosu na prethodno razdoblje i ukupni % promjene proračun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PrihodOdProdaje" displayName="PrihodOdProdaje" ref="B4:I13" totalsRowCount="1" dataDxfId="32">
  <autoFilter ref="B4:I12" xr:uid="{E362F148-9FEF-4154-AB0E-7AA4E9B05A81}"/>
  <tableColumns count="8">
    <tableColumn id="1" xr3:uid="{00000000-0010-0000-0100-000001000000}" name="Vrsta prihoda" totalsRowLabel="Ukupni prihod od prodaje"/>
    <tableColumn id="8" xr3:uid="{00000000-0010-0000-0100-000008000000}" name="Opis"/>
    <tableColumn id="2" xr3:uid="{00000000-0010-0000-0100-000002000000}" name="Prethodno razdoblje" totalsRowFunction="sum" totalsRowDxfId="31"/>
    <tableColumn id="3" xr3:uid="{00000000-0010-0000-0100-000003000000}" name="Proračun" totalsRowFunction="sum" totalsRowDxfId="30"/>
    <tableColumn id="4" xr3:uid="{00000000-0010-0000-0100-000004000000}" name="Trenutačno razdoblje" totalsRowFunction="sum" totalsRowDxfId="29"/>
    <tableColumn id="5" xr3:uid="{00000000-0010-0000-0100-000005000000}" name="Trenutačno razdoblje kao % prodaje" totalsRowFunction="sum" totalsRowDxfId="28">
      <calculatedColumnFormula>IFERROR(IF(PrihodOdProdaje[[#Totals],[Trenutačno razdoblje]]=0,"-",PrihodOdProdaje[Trenutačno razdoblje]/Prihod_od_prodaje),"-")</calculatedColumnFormula>
    </tableColumn>
    <tableColumn id="6" xr3:uid="{00000000-0010-0000-0100-000006000000}" name="% promjene u odnosu na prethodno razdoblje" totalsRowFunction="sum" totalsRowDxfId="27">
      <calculatedColumnFormula>IFERROR(IF(PrihodOdProdaje[[#This Row],[Prethodno razdoblje]]=PrihodOdProdaje[[#This Row],[Trenutačno razdoblje]],0,IF(PrihodOdProdaje[[#This Row],[Trenutačno razdoblje]]&gt;PrihodOdProdaje[[#This Row],[Prethodno razdoblje]],ABS((PrihodOdProdaje[[#This Row],[Trenutačno razdoblje]]/PrihodOdProdaje[[#This Row],[Prethodno razdoblje]])-1),IF(AND(PrihodOdProdaje[[#This Row],[Trenutačno razdoblje]]&lt;PrihodOdProdaje[[#This Row],[Prethodno razdoblje]],PrihodOdProdaje[[#This Row],[Prethodno razdoblje]]&lt;0),-((PrihodOdProdaje[[#This Row],[Trenutačno razdoblje]]/PrihodOdProdaje[[#This Row],[Prethodno razdoblje]])-1),(PrihodOdProdaje[[#This Row],[Trenutačno razdoblje]]/PrihodOdProdaje[[#This Row],[Prethodno razdoblje]])-1))),"-")</calculatedColumnFormula>
    </tableColumn>
    <tableColumn id="7" xr3:uid="{00000000-0010-0000-0100-000007000000}" name="% promjene proračuna" totalsRowFunction="sum" totalsRowDxfId="26">
      <calculatedColumnFormula>IFERROR(IF(PrihodOdProdaje[[#This Row],[Proračun]]=PrihodOdProdaje[[#This Row],[Trenutačno razdoblje]],0,IF(PrihodOdProdaje[[#This Row],[Trenutačno razdoblje]]&gt;PrihodOdProdaje[[#This Row],[Proračun]],ABS((PrihodOdProdaje[[#This Row],[Trenutačno razdoblje]]/PrihodOdProdaje[[#This Row],[Proračun]])-1),IF(AND(PrihodOdProdaje[[#This Row],[Trenutačno razdoblje]]&lt;PrihodOdProdaje[[#This Row],[Proračun]],PrihodOdProdaje[[#This Row],[Proračun]]&lt;0),-((PrihodOdProdaje[[#This Row],[Trenutačno razdoblje]]/PrihodOdProdaje[[#This Row],[Proračun]])-1),(PrihodOdProdaje[[#This Row],[Trenutačno razdoblje]]/PrihodOdProdaje[[#This Row],[Proračun]])-1))),"-")</calculatedColumnFormula>
    </tableColumn>
  </tableColumns>
  <tableStyleInfo name="Račun dobiti i gubitka" showFirstColumn="1" showLastColumn="0" showRowStripes="0" showColumnStripes="0"/>
  <extLst>
    <ext xmlns:x14="http://schemas.microsoft.com/office/spreadsheetml/2009/9/main" uri="{504A1905-F514-4f6f-8877-14C23A59335A}">
      <x14:table altTextSummary="Unesite vrstu prihoda, opis, prethodno i trenutačno razdoblje i proračun. Automatski se izračunava trenutačno razdoblje kao % prodaje, % promjene u odnosu na prethodno razdoblje i % promjene proračun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2000000}" name="Dobit" displayName="Dobit" ref="B4:I7" totalsRowCount="1" dataDxfId="25" totalsRowDxfId="24">
  <autoFilter ref="B4:I6" xr:uid="{92A6C6DA-8EEF-4BF1-B8DB-F7524867CD1B}"/>
  <tableColumns count="8">
    <tableColumn id="1" xr3:uid="{00000000-0010-0000-0200-000001000000}" name="Vrsta dobiti" totalsRowLabel="Ukupna dobit od prodaje"/>
    <tableColumn id="8" xr3:uid="{00000000-0010-0000-0200-000008000000}" name="Opis"/>
    <tableColumn id="2" xr3:uid="{00000000-0010-0000-0200-000002000000}" name="Prethodno razdoblje" totalsRowFunction="sum" totalsRowDxfId="23"/>
    <tableColumn id="3" xr3:uid="{00000000-0010-0000-0200-000003000000}" name="Proračun" totalsRowFunction="sum" totalsRowDxfId="22"/>
    <tableColumn id="4" xr3:uid="{00000000-0010-0000-0200-000004000000}" name="Trenutačno razdoblje" totalsRowFunction="sum" totalsRowDxfId="21"/>
    <tableColumn id="5" xr3:uid="{00000000-0010-0000-0200-000005000000}" name="Trenutačno razdoblje kao % prodaje" totalsRowFunction="sum" dataDxfId="20" totalsRowDxfId="19">
      <calculatedColumnFormula>IFERROR(IF(Prihod_od_prodaje=0,"-",Dobit[Trenutačno razdoblje]/Prihod_od_prodaje),"-")</calculatedColumnFormula>
    </tableColumn>
    <tableColumn id="6" xr3:uid="{00000000-0010-0000-0200-000006000000}" name="% promjene u odnosu na prethodno razdoblje" totalsRowFunction="sum" totalsRowDxfId="18">
      <calculatedColumnFormula>IFERROR(IF(Dobit[[#This Row],[Prethodno razdoblje]]=Dobit[[#This Row],[Trenutačno razdoblje]],0,IF(Dobit[[#This Row],[Trenutačno razdoblje]]&gt;Dobit[[#This Row],[Prethodno razdoblje]],ABS((Dobit[[#This Row],[Trenutačno razdoblje]]/Dobit[[#This Row],[Prethodno razdoblje]])-1),IF(AND(Dobit[[#This Row],[Trenutačno razdoblje]]&lt;Dobit[[#This Row],[Prethodno razdoblje]],Dobit[[#This Row],[Prethodno razdoblje]]&lt;0),-((Dobit[[#This Row],[Trenutačno razdoblje]]/Dobit[[#This Row],[Prethodno razdoblje]])-1),(Dobit[[#This Row],[Trenutačno razdoblje]]/Dobit[[#This Row],[Prethodno razdoblje]])-1))),"-")</calculatedColumnFormula>
    </tableColumn>
    <tableColumn id="7" xr3:uid="{00000000-0010-0000-0200-000007000000}" name="% promjene proračuna" totalsRowFunction="sum" totalsRowDxfId="17">
      <calculatedColumnFormula>IFERROR(IF(Dobit[[#This Row],[Proračun]]=Dobit[[#This Row],[Trenutačno razdoblje]],0,IF(Dobit[[#This Row],[Trenutačno razdoblje]]&gt;Dobit[[#This Row],[Proračun]],ABS((Dobit[[#This Row],[Trenutačno razdoblje]]/Dobit[[#This Row],[Proračun]])-1),IF(AND(Dobit[[#This Row],[Trenutačno razdoblje]]&lt;Dobit[[#This Row],[Proračun]],Dobit[[#This Row],[Proračun]]&lt;0),-((Dobit[[#This Row],[Trenutačno razdoblje]]/Dobit[[#This Row],[Proračun]])-1),(Dobit[[#This Row],[Trenutačno razdoblje]]/Dobit[[#This Row],[Proračun]])-1))),"-")</calculatedColumnFormula>
    </tableColumn>
  </tableColumns>
  <tableStyleInfo name="Račun dobiti i gubitka" showFirstColumn="1" showLastColumn="0" showRowStripes="0" showColumnStripes="0"/>
  <extLst>
    <ext xmlns:x14="http://schemas.microsoft.com/office/spreadsheetml/2009/9/main" uri="{504A1905-F514-4f6f-8877-14C23A59335A}">
      <x14:table altTextSummary="Unesite vrstu dobiti, opis, prethodno i trenutačno razdoblje i proračun. Automatski se izračunava trenutačno razdoblje kao % prodaje, % promjene u odnosu na prethodno razdoblje i % promjene proračuna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3000000}" name="OperativniTroškovi" displayName="OperativniTroškovi" ref="B4:I25" totalsRowCount="1">
  <autoFilter ref="B4:I24" xr:uid="{3E298EDC-99A4-4B58-AAD1-F4862BFBF766}"/>
  <tableColumns count="8">
    <tableColumn id="1" xr3:uid="{00000000-0010-0000-0300-000001000000}" name="Vrsta troška" totalsRowLabel="Ukupni operativni troškovi" totalsRowDxfId="16"/>
    <tableColumn id="8" xr3:uid="{00000000-0010-0000-0300-000008000000}" name="Opis" totalsRowDxfId="15"/>
    <tableColumn id="2" xr3:uid="{00000000-0010-0000-0300-000002000000}" name="Prethodno razdoblje" totalsRowFunction="sum" totalsRowDxfId="14"/>
    <tableColumn id="3" xr3:uid="{00000000-0010-0000-0300-000003000000}" name="Proračun" totalsRowFunction="sum" totalsRowDxfId="13"/>
    <tableColumn id="4" xr3:uid="{00000000-0010-0000-0300-000004000000}" name="Trenutačno razdoblje" totalsRowFunction="sum" totalsRowDxfId="12"/>
    <tableColumn id="5" xr3:uid="{00000000-0010-0000-0300-000005000000}" name="Trenutačno razdoblje kao % prodaje" totalsRowFunction="sum" totalsRowDxfId="11">
      <calculatedColumnFormula>IFERROR(IF(Prihod_od_prodaje=0,"-",OperativniTroškovi[Trenutačno razdoblje]/Prihod_od_prodaje),"-")</calculatedColumnFormula>
    </tableColumn>
    <tableColumn id="6" xr3:uid="{00000000-0010-0000-0300-000006000000}" name="% promjene u odnosu na prethodno razdoblje" totalsRowFunction="sum" totalsRowDxfId="10">
      <calculatedColumnFormula>IFERROR(IF(OperativniTroškovi[[#This Row],[Prethodno razdoblje]]=OperativniTroškovi[[#This Row],[Trenutačno razdoblje]],0,IF(OperativniTroškovi[[#This Row],[Trenutačno razdoblje]]&gt;OperativniTroškovi[[#This Row],[Prethodno razdoblje]],ABS((OperativniTroškovi[[#This Row],[Trenutačno razdoblje]]/OperativniTroškovi[[#This Row],[Prethodno razdoblje]])-1),IF(AND(OperativniTroškovi[[#This Row],[Trenutačno razdoblje]]&lt;OperativniTroškovi[[#This Row],[Prethodno razdoblje]],OperativniTroškovi[[#This Row],[Prethodno razdoblje]]&lt;0),-((OperativniTroškovi[[#This Row],[Trenutačno razdoblje]]/OperativniTroškovi[[#This Row],[Prethodno razdoblje]])-1),(OperativniTroškovi[[#This Row],[Trenutačno razdoblje]]/OperativniTroškovi[[#This Row],[Prethodno razdoblje]])-1))),"-")</calculatedColumnFormula>
    </tableColumn>
    <tableColumn id="7" xr3:uid="{00000000-0010-0000-0300-000007000000}" name="% promjene proračuna" totalsRowFunction="sum" totalsRowDxfId="9">
      <calculatedColumnFormula>IFERROR(IF(OperativniTroškovi[[#This Row],[Proračun]]=OperativniTroškovi[[#This Row],[Trenutačno razdoblje]],0,IF(OperativniTroškovi[[#This Row],[Trenutačno razdoblje]]&gt;OperativniTroškovi[[#This Row],[Proračun]],ABS((OperativniTroškovi[[#This Row],[Trenutačno razdoblje]]/OperativniTroškovi[[#This Row],[Proračun]])-1),IF(AND(OperativniTroškovi[[#This Row],[Trenutačno razdoblje]]&lt;OperativniTroškovi[[#This Row],[Proračun]],OperativniTroškovi[[#This Row],[Proračun]]&lt;0),-((OperativniTroškovi[[#This Row],[Trenutačno razdoblje]]/OperativniTroškovi[[#This Row],[Proračun]])-1),(OperativniTroškovi[[#This Row],[Trenutačno razdoblje]]/OperativniTroškovi[[#This Row],[Proračun]])-1))),"-")</calculatedColumnFormula>
    </tableColumn>
  </tableColumns>
  <tableStyleInfo name="Račun dobiti i gubitka" showFirstColumn="1" showLastColumn="0" showRowStripes="0" showColumnStripes="0"/>
  <extLst>
    <ext xmlns:x14="http://schemas.microsoft.com/office/spreadsheetml/2009/9/main" uri="{504A1905-F514-4f6f-8877-14C23A59335A}">
      <x14:table altTextSummary="Unesite vrstu troška, opis, prethodno i trenutačno razdoblje i proračun. Automatski se izračunava trenutačno razdoblje kao % prodaje, % promjene u odnosu na prethodno razdoblje i % promjene proračuna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4000000}" name="Porezi" displayName="Porezi" ref="B4:I10" totalsRowCount="1">
  <autoFilter ref="B4:I9" xr:uid="{00000000-0009-0000-0100-000018000000}"/>
  <tableColumns count="8">
    <tableColumn id="1" xr3:uid="{00000000-0010-0000-0400-000001000000}" name="Vrsta" totalsRowLabel="Ukupni iznos poreza" totalsRowDxfId="8"/>
    <tableColumn id="8" xr3:uid="{00000000-0010-0000-0400-000008000000}" name="Opis" totalsRowDxfId="7"/>
    <tableColumn id="2" xr3:uid="{00000000-0010-0000-0400-000002000000}" name="Prethodno razdoblje" totalsRowFunction="sum" totalsRowDxfId="6"/>
    <tableColumn id="3" xr3:uid="{00000000-0010-0000-0400-000003000000}" name="Proračun" totalsRowFunction="sum" totalsRowDxfId="5"/>
    <tableColumn id="4" xr3:uid="{00000000-0010-0000-0400-000004000000}" name="Trenutačno razdoblje" totalsRowFunction="sum" totalsRowDxfId="4"/>
    <tableColumn id="5" xr3:uid="{00000000-0010-0000-0400-000005000000}" name="Trenutačno razdoblje kao % prodaje" totalsRowFunction="custom" dataDxfId="3" totalsRowDxfId="2">
      <calculatedColumnFormula>IFERROR(IF(Prihod_od_prodaje=0,"-",Porezi[Trenutačno razdoblje]/Prihod_od_prodaje),"-")</calculatedColumnFormula>
      <totalsRowFormula>IFERROR(SUBTOTAL(109,Porezi[Trenutačno razdoblje kao % prodaje]),"-")</totalsRowFormula>
    </tableColumn>
    <tableColumn id="6" xr3:uid="{00000000-0010-0000-0400-000006000000}" name="% promjene u odnosu na prethodno razdoblje" totalsRowFunction="sum" totalsRowDxfId="1">
      <calculatedColumnFormula>IFERROR(IF(Porezi[[#This Row],[Prethodno razdoblje]]=Porezi[[#This Row],[Trenutačno razdoblje]],0,IF(Porezi[[#This Row],[Trenutačno razdoblje]]&gt;Porezi[[#This Row],[Prethodno razdoblje]],ABS((Porezi[[#This Row],[Trenutačno razdoblje]]/Porezi[[#This Row],[Prethodno razdoblje]])-1),IF(AND(Porezi[[#This Row],[Trenutačno razdoblje]]&lt;Porezi[[#This Row],[Prethodno razdoblje]],Porezi[[#This Row],[Prethodno razdoblje]]&lt;0),-((Porezi[[#This Row],[Trenutačno razdoblje]]/Porezi[[#This Row],[Prethodno razdoblje]])-1),(Porezi[[#This Row],[Trenutačno razdoblje]]/Porezi[[#This Row],[Prethodno razdoblje]])-1))),"-")</calculatedColumnFormula>
    </tableColumn>
    <tableColumn id="7" xr3:uid="{00000000-0010-0000-0400-000007000000}" name="% promjene proračuna" totalsRowFunction="sum" totalsRowDxfId="0">
      <calculatedColumnFormula>IFERROR(IF(Porezi[[#This Row],[Proračun]]=Porezi[[#This Row],[Trenutačno razdoblje]],0,IF(Porezi[[#This Row],[Trenutačno razdoblje]]&gt;Porezi[[#This Row],[Proračun]],ABS((Porezi[[#This Row],[Trenutačno razdoblje]]/Porezi[[#This Row],[Proračun]])-1),IF(AND(Porezi[[#This Row],[Trenutačno razdoblje]]&lt;Porezi[[#This Row],[Proračun]],Porezi[[#This Row],[Proračun]]&lt;0),-((Porezi[[#This Row],[Trenutačno razdoblje]]/Porezi[[#This Row],[Proračun]])-1),(Porezi[[#This Row],[Trenutačno razdoblje]]/Porezi[[#This Row],[Proračun]])-1))),"-")</calculatedColumnFormula>
    </tableColumn>
  </tableColumns>
  <tableStyleInfo name="Račun dobiti i gubitka" showFirstColumn="1" showLastColumn="0" showRowStripes="0" showColumnStripes="0"/>
  <extLst>
    <ext xmlns:x14="http://schemas.microsoft.com/office/spreadsheetml/2009/9/main" uri="{504A1905-F514-4f6f-8877-14C23A59335A}">
      <x14:table altTextSummary="Unesite vrstu poreza, opis, prethodno i trenutačno razdoblje i proračun. Automatski se izračunava trenutačno razdoblje kao % prodaje, % promjene u odnosu na prethodno razdoblje i % promjene proračuna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05000000}" name="Kategorije" displayName="Kategorije" ref="B1:B8" totalsRowShown="0">
  <autoFilter ref="B1:B8" xr:uid="{00000000-0009-0000-0100-00001F000000}"/>
  <tableColumns count="1">
    <tableColumn id="1" xr3:uid="{00000000-0010-0000-0500-000001000000}" name="Kategorije"/>
  </tableColumns>
  <tableStyleInfo name="Račun dobiti i gubitka" showFirstColumn="0" showLastColumn="0" showRowStripes="0" showColumnStripes="0"/>
  <extLst>
    <ext xmlns:x14="http://schemas.microsoft.com/office/spreadsheetml/2009/9/main" uri="{504A1905-F514-4f6f-8877-14C23A59335A}">
      <x14:table altTextSummary="U ovu tablicu unesite kategorije za prodaju, dobit, troškove i poreze"/>
    </ext>
  </extLst>
</table>
</file>

<file path=xl/theme/theme1.xml><?xml version="1.0" encoding="utf-8"?>
<a:theme xmlns:a="http://schemas.openxmlformats.org/drawingml/2006/main" name="Office Theme">
  <a:themeElements>
    <a:clrScheme name="Profit and Loss Statemen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Profit and Loss Statement">
      <a:majorFont>
        <a:latin typeface="Franklin Gothic Medium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A1:H19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46.7109375" customWidth="1"/>
    <col min="3" max="3" width="22" customWidth="1"/>
    <col min="4" max="4" width="18.7109375" customWidth="1"/>
    <col min="5" max="5" width="22.85546875" bestFit="1" customWidth="1"/>
    <col min="6" max="6" width="25.85546875" bestFit="1" customWidth="1"/>
    <col min="7" max="7" width="27.7109375" bestFit="1" customWidth="1"/>
    <col min="8" max="8" width="18.7109375" customWidth="1"/>
    <col min="9" max="9" width="2.7109375" customWidth="1"/>
  </cols>
  <sheetData>
    <row r="1" spans="1:8" ht="21" x14ac:dyDescent="0.25">
      <c r="B1" s="13" t="s">
        <v>0</v>
      </c>
      <c r="C1" s="28" t="s">
        <v>18</v>
      </c>
      <c r="D1" s="28"/>
      <c r="E1" s="28"/>
      <c r="G1" s="30"/>
      <c r="H1" s="30"/>
    </row>
    <row r="2" spans="1:8" ht="16.5" x14ac:dyDescent="0.25">
      <c r="B2" s="1" t="s">
        <v>1</v>
      </c>
      <c r="C2" t="s">
        <v>19</v>
      </c>
      <c r="G2" s="30"/>
      <c r="H2" s="30"/>
    </row>
    <row r="3" spans="1:8" ht="15.75" x14ac:dyDescent="0.25">
      <c r="B3" s="2" t="s">
        <v>2</v>
      </c>
      <c r="C3" s="12" t="str">
        <f>IFERROR(IF(Ukupno_bruto_dobit=0,"-",Ukupno_bruto_dobit/Ukupno_prihod_od_prodaje),"-")</f>
        <v>-</v>
      </c>
      <c r="G3" s="30"/>
      <c r="H3" s="30"/>
    </row>
    <row r="4" spans="1:8" ht="15.75" x14ac:dyDescent="0.25">
      <c r="B4" s="2" t="s">
        <v>3</v>
      </c>
      <c r="C4" s="12" t="str">
        <f>IFERROR(IF(Neto_dobit=0,"-",Neto_dobit/Ukupno_prihod_od_prodaje),"-")</f>
        <v>-</v>
      </c>
      <c r="G4" s="30"/>
      <c r="H4" s="30"/>
    </row>
    <row r="5" spans="1:8" ht="45" customHeight="1" x14ac:dyDescent="0.3">
      <c r="B5" s="29" t="s">
        <v>4</v>
      </c>
      <c r="C5" s="29"/>
      <c r="D5" s="29"/>
      <c r="E5" s="29"/>
      <c r="F5" s="29"/>
      <c r="G5" s="29"/>
      <c r="H5" s="29"/>
    </row>
    <row r="6" spans="1:8" ht="38.1" customHeight="1" x14ac:dyDescent="0.25">
      <c r="B6" s="4" t="s">
        <v>5</v>
      </c>
      <c r="C6" s="4" t="s">
        <v>20</v>
      </c>
      <c r="D6" s="4" t="s">
        <v>21</v>
      </c>
      <c r="E6" s="4" t="s">
        <v>22</v>
      </c>
      <c r="F6" s="4" t="s">
        <v>23</v>
      </c>
      <c r="G6" s="4" t="s">
        <v>24</v>
      </c>
      <c r="H6" s="4" t="s">
        <v>25</v>
      </c>
    </row>
    <row r="7" spans="1:8" ht="30" customHeight="1" x14ac:dyDescent="0.25">
      <c r="B7" s="4" t="s">
        <v>6</v>
      </c>
      <c r="C7" s="10">
        <f>SUMIFS(PrihodOdProdaje[Prethodno razdoblje],PrihodOdProdaje[Vrsta prihoda],"Prihod od prodaje")</f>
        <v>0</v>
      </c>
      <c r="D7" s="10">
        <f>SUMIFS(PrihodOdProdaje[Proračun],PrihodOdProdaje[Vrsta prihoda],"Prihod od prodaje")</f>
        <v>0</v>
      </c>
      <c r="E7" s="10">
        <f>SUMIFS(PrihodOdProdaje[Trenutačno razdoblje],PrihodOdProdaje[Vrsta prihoda],"Prihod od prodaje")</f>
        <v>0</v>
      </c>
      <c r="F7" s="18">
        <f>SUMIFS(PrihodOdProdaje[Trenutačno razdoblje kao % prodaje],PrihodOdProdaje[Vrsta prihoda],"Prihod od prodaje")</f>
        <v>0</v>
      </c>
      <c r="G7" s="18">
        <f>SUMIFS(PrihodOdProdaje[% promjene u odnosu na prethodno razdoblje],PrihodOdProdaje[Vrsta prihoda],"Prihod od prodaje")</f>
        <v>0</v>
      </c>
      <c r="H7" s="18">
        <f>SUMIFS(PrihodOdProdaje[% promjene proračuna],PrihodOdProdaje[Vrsta prihoda],"Prihod od prodaje")</f>
        <v>0</v>
      </c>
    </row>
    <row r="8" spans="1:8" ht="30" customHeight="1" x14ac:dyDescent="0.25">
      <c r="B8" s="4" t="s">
        <v>7</v>
      </c>
      <c r="C8" s="10">
        <f>SUMIFS(PrihodOdProdaje[Prethodno razdoblje],PrihodOdProdaje[Vrsta prihoda],"Trošak prodaje")</f>
        <v>0</v>
      </c>
      <c r="D8" s="10">
        <f>SUMIFS(PrihodOdProdaje[Proračun],PrihodOdProdaje[Vrsta prihoda],"Trošak prodaje")</f>
        <v>0</v>
      </c>
      <c r="E8" s="10">
        <f>SUMIFS(PrihodOdProdaje[Trenutačno razdoblje],PrihodOdProdaje[Vrsta prihoda],"Trošak prodaje")</f>
        <v>0</v>
      </c>
      <c r="F8" s="18">
        <f>SUMIFS(PrihodOdProdaje[Trenutačno razdoblje kao % prodaje],PrihodOdProdaje[Vrsta prihoda],"Trošak prodaje")</f>
        <v>0</v>
      </c>
      <c r="G8" s="18">
        <f>SUMIFS(PrihodOdProdaje[% promjene u odnosu na prethodno razdoblje],PrihodOdProdaje[Vrsta prihoda],"Trošak prodaje")</f>
        <v>0</v>
      </c>
      <c r="H8" s="18">
        <f>SUMIFS(PrihodOdProdaje[% promjene proračuna],PrihodOdProdaje[Vrsta prihoda],"Trošak prodaje")</f>
        <v>0</v>
      </c>
    </row>
    <row r="9" spans="1:8" ht="30" customHeight="1" x14ac:dyDescent="0.25">
      <c r="B9" s="4" t="s">
        <v>8</v>
      </c>
      <c r="C9" s="10">
        <f>SUMIFS(OperativniTroškovi[Prethodno razdoblje],OperativniTroškovi[Vrsta troška],"Prodaja i marketing")</f>
        <v>0</v>
      </c>
      <c r="D9" s="10">
        <f>SUMIFS(OperativniTroškovi[Proračun],OperativniTroškovi[Vrsta troška],"Prodaja i marketing")</f>
        <v>0</v>
      </c>
      <c r="E9" s="10">
        <f>SUMIFS(OperativniTroškovi[Trenutačno razdoblje],OperativniTroškovi[Vrsta troška],"Prodaja i marketing")</f>
        <v>0</v>
      </c>
      <c r="F9" s="18">
        <f>SUMIFS(OperativniTroškovi[Trenutačno razdoblje kao % prodaje],OperativniTroškovi[Vrsta troška],"Prodaja i marketing")</f>
        <v>0</v>
      </c>
      <c r="G9" s="18">
        <f>SUMIFS(OperativniTroškovi[% promjene u odnosu na prethodno razdoblje],OperativniTroškovi[Vrsta troška],"Prodaja i marketing")</f>
        <v>0</v>
      </c>
      <c r="H9" s="18">
        <f>SUMIFS(OperativniTroškovi[% promjene proračuna],OperativniTroškovi[Vrsta troška],"Prodaja i marketing")</f>
        <v>0</v>
      </c>
    </row>
    <row r="10" spans="1:8" ht="30" customHeight="1" x14ac:dyDescent="0.25">
      <c r="B10" s="4" t="s">
        <v>9</v>
      </c>
      <c r="C10" s="10">
        <f>SUMIFS(OperativniTroškovi[Prethodno razdoblje],OperativniTroškovi[Vrsta troška],"Istraživanje i razvoj")</f>
        <v>0</v>
      </c>
      <c r="D10" s="10">
        <f>SUMIFS(OperativniTroškovi[Proračun],OperativniTroškovi[Vrsta troška],"Istraživanje i razvoj")</f>
        <v>0</v>
      </c>
      <c r="E10" s="10">
        <f>SUMIFS(OperativniTroškovi[Trenutačno razdoblje],OperativniTroškovi[Vrsta troška],"Istraživanje i razvoj")</f>
        <v>0</v>
      </c>
      <c r="F10" s="18">
        <f>SUMIFS(OperativniTroškovi[Trenutačno razdoblje kao % prodaje],OperativniTroškovi[Vrsta troška],"Istraživanje i razvoj")</f>
        <v>0</v>
      </c>
      <c r="G10" s="18">
        <f>SUMIFS(OperativniTroškovi[% promjene u odnosu na prethodno razdoblje],OperativniTroškovi[Vrsta troška],"Istraživanje i razvoj")</f>
        <v>0</v>
      </c>
      <c r="H10" s="18">
        <f>SUMIFS(OperativniTroškovi[% promjene proračuna],OperativniTroškovi[Vrsta troška],"Istraživanje i razvoj")</f>
        <v>0</v>
      </c>
    </row>
    <row r="11" spans="1:8" ht="30" customHeight="1" x14ac:dyDescent="0.25">
      <c r="B11" s="4" t="s">
        <v>10</v>
      </c>
      <c r="C11" s="10">
        <f>SUMIFS(OperativniTroškovi[Prethodno razdoblje],OperativniTroškovi[Vrsta troška],"Općeniti i administrativni")</f>
        <v>0</v>
      </c>
      <c r="D11" s="10">
        <f>SUMIFS(OperativniTroškovi[Proračun],OperativniTroškovi[Vrsta troška],"Općeniti i administrativni")</f>
        <v>0</v>
      </c>
      <c r="E11" s="10">
        <f>SUMIFS(OperativniTroškovi[Trenutačno razdoblje],OperativniTroškovi[Vrsta troška],"Općeniti i administrativni")</f>
        <v>0</v>
      </c>
      <c r="F11" s="18">
        <f>SUMIFS(OperativniTroškovi[Trenutačno razdoblje kao % prodaje],OperativniTroškovi[Vrsta troška],"Općeniti i administrativni")</f>
        <v>0</v>
      </c>
      <c r="G11" s="18">
        <f>SUMIFS(OperativniTroškovi[% promjene u odnosu na prethodno razdoblje],OperativniTroškovi[Vrsta troška],"Općeniti i administrativni")</f>
        <v>0</v>
      </c>
      <c r="H11" s="18">
        <f>SUMIFS(OperativniTroškovi[% promjene proračuna],OperativniTroškovi[Vrsta troška],"Općeniti i administrativni")</f>
        <v>0</v>
      </c>
    </row>
    <row r="12" spans="1:8" ht="30" customHeight="1" x14ac:dyDescent="0.25">
      <c r="B12" s="4" t="s">
        <v>11</v>
      </c>
      <c r="C12" s="10">
        <f>OperativniTroškovi[[#Totals],[Prethodno razdoblje]]-SUM(C9:C11)</f>
        <v>0</v>
      </c>
      <c r="D12" s="10">
        <f>OperativniTroškovi[[#Totals],[Proračun]]-SUM(D9:D11)</f>
        <v>0</v>
      </c>
      <c r="E12" s="10">
        <f>OperativniTroškovi[[#Totals],[Trenutačno razdoblje]]-SUM(E9:E11)</f>
        <v>0</v>
      </c>
      <c r="F12" s="18">
        <f>OperativniTroškovi[[#Totals],[Trenutačno razdoblje kao % prodaje]]-SUM(F9:F11)</f>
        <v>0</v>
      </c>
      <c r="G12" s="18">
        <f>OperativniTroškovi[[#Totals],[% promjene u odnosu na prethodno razdoblje]]-SUM(G9:G11)</f>
        <v>0</v>
      </c>
      <c r="H12" s="18">
        <f>OperativniTroškovi[[#Totals],[% promjene proračuna]]-SUM(H9:H11)</f>
        <v>0</v>
      </c>
    </row>
    <row r="13" spans="1:8" s="7" customFormat="1" ht="30" customHeight="1" x14ac:dyDescent="0.25">
      <c r="A13"/>
      <c r="B13" t="s">
        <v>12</v>
      </c>
      <c r="C13" s="10">
        <f>Dobit[[#Totals],[Prethodno razdoblje]]</f>
        <v>0</v>
      </c>
      <c r="D13" s="10">
        <f>Dobit[[#Totals],[Proračun]]</f>
        <v>0</v>
      </c>
      <c r="E13" s="10">
        <f>Dobit[[#Totals],[Trenutačno razdoblje]]</f>
        <v>0</v>
      </c>
      <c r="F13" s="18">
        <f>Dobit[[#Totals],[Trenutačno razdoblje kao % prodaje]]</f>
        <v>0</v>
      </c>
      <c r="G13" s="18">
        <f>Dobit[[#Totals],[% promjene u odnosu na prethodno razdoblje]]</f>
        <v>0</v>
      </c>
      <c r="H13" s="18">
        <f>Dobit[[#Totals],[% promjene proračuna]]</f>
        <v>0</v>
      </c>
    </row>
    <row r="14" spans="1:8" ht="30" customHeight="1" x14ac:dyDescent="0.25">
      <c r="B14" s="4" t="s">
        <v>13</v>
      </c>
      <c r="C14" s="10">
        <f>Porezi[[#Totals],[Prethodno razdoblje]]</f>
        <v>0</v>
      </c>
      <c r="D14" s="10">
        <f>Porezi[[#Totals],[Proračun]]</f>
        <v>0</v>
      </c>
      <c r="E14" s="10">
        <f>Porezi[[#Totals],[Trenutačno razdoblje]]</f>
        <v>0</v>
      </c>
      <c r="F14" s="18">
        <f>Porezi[[#Totals],[Trenutačno razdoblje kao % prodaje]]</f>
        <v>0</v>
      </c>
      <c r="G14" s="18">
        <f>Porezi[[#Totals],[% promjene u odnosu na prethodno razdoblje]]</f>
        <v>0</v>
      </c>
      <c r="H14" s="18">
        <f>Porezi[[#Totals],[% promjene proračuna]]</f>
        <v>0</v>
      </c>
    </row>
    <row r="16" spans="1:8" ht="30" customHeight="1" x14ac:dyDescent="0.25">
      <c r="B16" s="5" t="s">
        <v>14</v>
      </c>
      <c r="C16" s="9">
        <f>IFERROR(C7-C8,"-")</f>
        <v>0</v>
      </c>
      <c r="D16" s="9">
        <f>IFERROR(D7-D8,"-")</f>
        <v>0</v>
      </c>
      <c r="E16" s="9">
        <f>IFERROR(Ukupno_prihod_od_prodaje-Ukupno_trošak_prodaje,"-")</f>
        <v>0</v>
      </c>
      <c r="F16" s="16" t="str">
        <f>IFERROR(IF(Ukupno_prihod_od_prodaje=0,"0,00%",Ukupno_bruto_dobit/Ukupno_prihod_od_prodaje),"-")</f>
        <v>0,00%</v>
      </c>
      <c r="G16" s="16">
        <f>IFERROR(IF(C16=Ukupno_bruto_dobit,0,IF(Ukupno_bruto_dobit&gt;C16,ABS((Ukupno_bruto_dobit/C16)-1),IF(AND(Ukupno_bruto_dobit&lt;C16,C16&lt;0),-((Ukupno_bruto_dobit/C16)-1),(Ukupno_bruto_dobit/C16)-1))),"-")</f>
        <v>0</v>
      </c>
      <c r="H16" s="16">
        <f>IFERROR(IF(D16=Ukupno_bruto_dobit,0,IF(Ukupno_bruto_dobit&gt;D16,ABS((Ukupno_bruto_dobit/D16)-1),IF(AND(Ukupno_bruto_dobit&lt;D16,D16&lt;0),-((Ukupno_bruto_dobit/D16)-1),(Ukupno_bruto_dobit/D16)-1))),"-")</f>
        <v>0</v>
      </c>
    </row>
    <row r="17" spans="2:8" ht="30" customHeight="1" x14ac:dyDescent="0.25">
      <c r="B17" s="6" t="s">
        <v>15</v>
      </c>
      <c r="C17" s="9">
        <f>IFERROR(C9+C10+C11+C12,"-")</f>
        <v>0</v>
      </c>
      <c r="D17" s="9">
        <f>IFERROR(D9+D10+D11+D12,"-")</f>
        <v>0</v>
      </c>
      <c r="E17" s="9">
        <f>IFERROR(Ukupno_prodaja_i_marketing+Ukupno_istraživanje_i_razvoj+Ukupno_opći_i_administrativni+Ukupno_drugi_troškovi,"-")</f>
        <v>0</v>
      </c>
      <c r="F17" s="16" t="str">
        <f>IFERROR(IF(Ukupno_prihod_od_prodaje=0,"0,00%",Ukupno_operativni_troškovi/Ukupno_prihod_od_prodaje),"-")</f>
        <v>0,00%</v>
      </c>
      <c r="G17" s="16">
        <f>IFERROR(IF(C17=Ukupno_operativni_troškovi,0,IF(Ukupno_operativni_troškovi&gt;C17,ABS((Ukupno_operativni_troškovi/C17)-1),IF(AND(Ukupno_operativni_troškovi&lt;C17,C17&lt;0),-((Ukupno_operativni_troškovi/C17)-1),(Ukupno_operativni_troškovi/C17)-1))),"-")</f>
        <v>0</v>
      </c>
      <c r="H17" s="16">
        <f>IFERROR(IF(D17=Ukupno_operativni_troškovi,0,IF(Ukupno_operativni_troškovi&gt;D17,ABS((Ukupno_operativni_troškovi/D17)-1),IF(AND(Ukupno_operativni_troškovi&lt;D17,D17&lt;0),-((Ukupno_operativni_troškovi/D17)-1),(Ukupno_operativni_troškovi/D17)-1))),"-")</f>
        <v>0</v>
      </c>
    </row>
    <row r="18" spans="2:8" ht="30" customHeight="1" x14ac:dyDescent="0.25">
      <c r="B18" s="5" t="s">
        <v>16</v>
      </c>
      <c r="C18" s="9">
        <f>IFERROR(C16-C17,"-")</f>
        <v>0</v>
      </c>
      <c r="D18" s="9">
        <f>IFERROR(D16-D17,"-")</f>
        <v>0</v>
      </c>
      <c r="E18" s="9">
        <f>IFERROR(Ukupno_bruto_dobit-Ukupno_operativni_troškovi,"-")</f>
        <v>0</v>
      </c>
      <c r="F18" s="16" t="str">
        <f>IFERROR(IF(Ukupno_prihod_od_prodaje=0,"0,00%",Ukupno_dobit_od_operacija/Ukupno_prihod_od_prodaje),"-")</f>
        <v>0,00%</v>
      </c>
      <c r="G18" s="16">
        <f>IFERROR(IF(C18=Ukupno_dobit_od_operacija,0,IF(Ukupno_dobit_od_operacija&gt;C18,ABS((Ukupno_dobit_od_operacija/C18)-1),IF(AND(Ukupno_dobit_od_operacija&lt;C18,C18&lt;0),-((Ukupno_dobit_od_operacija/C18)-1),(Ukupno_dobit_od_operacija/C18)-1))),"-")</f>
        <v>0</v>
      </c>
      <c r="H18" s="16">
        <f>IFERROR(IF(D18=Ukupno_dobit_od_operacija,0,IF(Ukupno_dobit_od_operacija&gt;D18,ABS((Ukupno_dobit_od_operacija/D18)-1),IF(AND(Ukupno_dobit_od_operacija&lt;D18,D18&lt;0),-((Ukupno_dobit_od_operacija/D18)-1),(Ukupno_dobit_od_operacija/D18)-1))),"-")</f>
        <v>0</v>
      </c>
    </row>
    <row r="19" spans="2:8" ht="30" customHeight="1" x14ac:dyDescent="0.25">
      <c r="B19" s="5" t="s">
        <v>17</v>
      </c>
      <c r="C19" s="9">
        <f>IFERROR(C18+C13-C14,"-")</f>
        <v>0</v>
      </c>
      <c r="D19" s="9">
        <f>IFERROR(D18+D13-D14,"-")</f>
        <v>0</v>
      </c>
      <c r="E19" s="9">
        <f>Ukupno_dobit_od_operacija+Ukupno_druga_dobit-Ukupno_porezi</f>
        <v>0</v>
      </c>
      <c r="F19" s="16" t="str">
        <f>IFERROR(IF(Ukupno_prihod_od_prodaje=0,"0,00%",Neto_dobit/Ukupno_prihod_od_prodaje),"-")</f>
        <v>0,00%</v>
      </c>
      <c r="G19" s="16">
        <f>IFERROR(IF(C19=Neto_dobit,0,IF(Neto_dobit&gt;C19,ABS((Neto_dobit/C19)-1),IF(AND(Neto_dobit&lt;C19,C19&lt;0),-((Neto_dobit/C19)-1),(Neto_dobit/C19)-1))),"-")</f>
        <v>0</v>
      </c>
      <c r="H19" s="16">
        <f>IFERROR(IF(D19=Neto_dobit,0,IF(Neto_dobit&gt;D19,ABS((Neto_dobit/D19)-1),IF(AND(Neto_dobit&lt;D19,D19&lt;0),-((Neto_dobit/D19)-1),(Neto_dobit/D19)-1))),"-")</f>
        <v>0</v>
      </c>
    </row>
  </sheetData>
  <mergeCells count="3">
    <mergeCell ref="C1:E1"/>
    <mergeCell ref="B5:H5"/>
    <mergeCell ref="G1:H4"/>
  </mergeCells>
  <phoneticPr fontId="0" type="noConversion"/>
  <dataValidations count="23">
    <dataValidation allowBlank="1" showInputMessage="1" showErrorMessage="1" prompt="U ovoj radnoj knjizi stvorite račun dobiti i gubitka. Na ovom se radnom listu automatski ažuriraju trenutačna bruto marža i trenutačni povrat prihoda od prodaje na temelju unosa na drugim radnim listovima" sqref="A1" xr:uid="{00000000-0002-0000-0000-000000000000}"/>
    <dataValidation allowBlank="1" showInputMessage="1" showErrorMessage="1" prompt="U ovoj se ćeliji nalazi naslov ovog radnog lista. U ćelije desno unesite početno i završno razdoblje. Logotip tvrtke počinje u ćeliji G1. U ćeliju ispod unesite naziv tvrtke" sqref="B1" xr:uid="{00000000-0002-0000-0000-000001000000}"/>
    <dataValidation allowBlank="1" showInputMessage="1" showErrorMessage="1" prompt="U zagrade u ovoj ćeliji unesite datum početka kao mjesec ili godinu nakon koje slijedi datum završetka kao dan, mjesec i godina" sqref="C1:E1" xr:uid="{00000000-0002-0000-0000-000002000000}"/>
    <dataValidation allowBlank="1" showInputMessage="1" showErrorMessage="1" prompt="U ovu ćeliju unesite naziv tvrtke." sqref="B2" xr:uid="{00000000-0002-0000-0000-000003000000}"/>
    <dataValidation allowBlank="1" showInputMessage="1" showErrorMessage="1" prompt="U ćeliji desno automatski se ažurira trenutačna bruto marža" sqref="B3" xr:uid="{00000000-0002-0000-0000-000004000000}"/>
    <dataValidation allowBlank="1" showInputMessage="1" showErrorMessage="1" prompt="U ćeliji desno automatski se ažurira trenutačni povrat prihoda od prodaje" sqref="B4" xr:uid="{00000000-0002-0000-0000-000005000000}"/>
    <dataValidation allowBlank="1" showInputMessage="1" showErrorMessage="1" prompt="U ćelijama ispod automatski se ažuriraju u tisućama trenutačna bruto marža i trenutačni povrat prihoda od prodaje" sqref="C2" xr:uid="{00000000-0002-0000-0000-000006000000}"/>
    <dataValidation allowBlank="1" showInputMessage="1" showErrorMessage="1" prompt="U ovoj se ćeliji automatski ažurira trenutačna bruto marža" sqref="C3" xr:uid="{00000000-0002-0000-0000-000007000000}"/>
    <dataValidation allowBlank="1" showInputMessage="1" showErrorMessage="1" prompt="U ovoj se ćeliji automatski ažurira trenutačni povrat prihoda od prodaje" sqref="C4" xr:uid="{00000000-0002-0000-0000-000008000000}"/>
    <dataValidation allowBlank="1" showInputMessage="1" showErrorMessage="1" prompt="U ovu ćeliju dodajte logotip tvrtke" sqref="G1:H4" xr:uid="{00000000-0002-0000-0000-000009000000}"/>
    <dataValidation allowBlank="1" showInputMessage="1" showErrorMessage="1" prompt="Tablica u nastavku automatski se ažurira na temelju unosa na druge radne listove" sqref="B5:H5" xr:uid="{00000000-0002-0000-0000-00000A000000}"/>
    <dataValidation allowBlank="1" showInputMessage="1" showErrorMessage="1" prompt="U ovom stupcu pod ovim zaglavljem nalazi se sažetak ukupnih iznosa sa svih radnih listova. Unos izmjena u ovaj stupac mogao bi pokvariti formule na ovom radnom listu" sqref="B6" xr:uid="{00000000-0002-0000-0000-00000B000000}"/>
    <dataValidation allowBlank="1" showInputMessage="1" showErrorMessage="1" prompt="U ovom stupcu pod ovim zaglavljem automatski se ažurira ukupan iznos za prethodno razdoblje na temelju unosa na druge listove" sqref="C6" xr:uid="{00000000-0002-0000-0000-00000C000000}"/>
    <dataValidation allowBlank="1" showInputMessage="1" showErrorMessage="1" prompt="U ovom stupcu pod ovim zaglavljem automatski se ažurira ukupan iznos proračuna na temelju unosa na druge listove" sqref="D6" xr:uid="{00000000-0002-0000-0000-00000D000000}"/>
    <dataValidation allowBlank="1" showInputMessage="1" showErrorMessage="1" prompt="U ovom stupcu pod ovim zaglavljem automatski se ažurira ukupan iznos za trenutačno razdoblje na temelju unosa na druge listove" sqref="E6" xr:uid="{00000000-0002-0000-0000-00000E000000}"/>
    <dataValidation allowBlank="1" showInputMessage="1" showErrorMessage="1" prompt="U ovom stupcu pod ovim zaglavljem automatski se izračunava ukupan iznos za trenutačno razdoblje kao % od prodaje" sqref="F6" xr:uid="{00000000-0002-0000-0000-00000F000000}"/>
    <dataValidation allowBlank="1" showInputMessage="1" showErrorMessage="1" prompt="U ovom stupcu pod ovim zaglavljem automatski se izračunava ukupan % promjene u prethodnom razdoblju" sqref="G6" xr:uid="{00000000-0002-0000-0000-000010000000}"/>
    <dataValidation allowBlank="1" showInputMessage="1" showErrorMessage="1" prompt="U ovom stupcu pod ovim zaglavljem automatski se izračunava ukupan % promjene proračuna" sqref="H6" xr:uid="{00000000-0002-0000-0000-000011000000}"/>
    <dataValidation allowBlank="1" showInputMessage="1" showErrorMessage="1" prompt="U ćelijama u nastavku automatski se ažuriraju bruto dobit, ukupni operativni troškovi, dobit od operacija i neto dobit" sqref="B15" xr:uid="{00000000-0002-0000-0000-000012000000}"/>
    <dataValidation allowBlank="1" showInputMessage="1" showErrorMessage="1" prompt="U ćelijama desno automatski se ažurira bruto dobit" sqref="B16" xr:uid="{00000000-0002-0000-0000-000013000000}"/>
    <dataValidation allowBlank="1" showInputMessage="1" showErrorMessage="1" prompt=" U ćelijama desno automatski se ažuriraju ukupni operativni troškovi" sqref="B17" xr:uid="{00000000-0002-0000-0000-000014000000}"/>
    <dataValidation allowBlank="1" showInputMessage="1" showErrorMessage="1" prompt="U ćelijama desno automatski se ažurira dobit od operacija" sqref="B18" xr:uid="{00000000-0002-0000-0000-000015000000}"/>
    <dataValidation allowBlank="1" showInputMessage="1" showErrorMessage="1" prompt="U ćelijama desno automatski se izračunava neto dobit" sqref="B19" xr:uid="{00000000-0002-0000-0000-000016000000}"/>
  </dataValidations>
  <printOptions horizontalCentered="1"/>
  <pageMargins left="0.4" right="0.4" top="0.4" bottom="0.4" header="0.3" footer="0.3"/>
  <pageSetup paperSize="9" scale="51" fitToHeight="0" orientation="portrait" r:id="rId1"/>
  <headerFooter differentFirst="1">
    <oddFooter>Page &amp;P of &amp;N</oddFooter>
  </headerFooter>
  <ignoredErrors>
    <ignoredError sqref="C16:D16 C18:D19 C17:D17" emptyCellReferenc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B1:I13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46.7109375" customWidth="1"/>
    <col min="3" max="3" width="31.7109375" customWidth="1"/>
    <col min="4" max="6" width="18.7109375" customWidth="1"/>
    <col min="7" max="7" width="22.28515625" bestFit="1" customWidth="1"/>
    <col min="8" max="8" width="24.42578125" bestFit="1" customWidth="1"/>
    <col min="9" max="9" width="18.7109375" customWidth="1"/>
    <col min="10" max="10" width="2.7109375" customWidth="1"/>
  </cols>
  <sheetData>
    <row r="1" spans="2:9" ht="21" x14ac:dyDescent="0.25">
      <c r="B1" s="13" t="str">
        <f>Naslov_Radne_Knjige</f>
        <v>Račun dobiti i gubitka</v>
      </c>
      <c r="C1" s="20"/>
      <c r="D1" s="20"/>
      <c r="E1" s="20"/>
      <c r="H1" s="30"/>
      <c r="I1" s="30"/>
    </row>
    <row r="2" spans="2:9" ht="16.5" x14ac:dyDescent="0.25">
      <c r="B2" s="1" t="str">
        <f>Naziv_tvrtke</f>
        <v>Naziv tvrtke</v>
      </c>
      <c r="C2" t="s">
        <v>19</v>
      </c>
      <c r="H2" s="30"/>
      <c r="I2" s="30"/>
    </row>
    <row r="3" spans="2:9" ht="39" customHeight="1" x14ac:dyDescent="0.25">
      <c r="B3" s="2" t="s">
        <v>26</v>
      </c>
      <c r="C3" s="14">
        <f>IFERROR(Prihod_od_prodaje,"-")</f>
        <v>0</v>
      </c>
      <c r="H3" s="30"/>
      <c r="I3" s="30"/>
    </row>
    <row r="4" spans="2:9" ht="38.1" customHeight="1" x14ac:dyDescent="0.25">
      <c r="B4" t="s">
        <v>27</v>
      </c>
      <c r="C4" t="s">
        <v>30</v>
      </c>
      <c r="D4" t="s">
        <v>35</v>
      </c>
      <c r="E4" t="s">
        <v>36</v>
      </c>
      <c r="F4" t="s">
        <v>37</v>
      </c>
      <c r="G4" s="15" t="s">
        <v>38</v>
      </c>
      <c r="H4" s="15" t="s">
        <v>39</v>
      </c>
      <c r="I4" s="15" t="s">
        <v>40</v>
      </c>
    </row>
    <row r="5" spans="2:9" ht="30" customHeight="1" x14ac:dyDescent="0.25">
      <c r="B5" s="3" t="s">
        <v>26</v>
      </c>
      <c r="C5" s="17" t="s">
        <v>31</v>
      </c>
      <c r="D5" s="8"/>
      <c r="E5" s="8"/>
      <c r="F5" s="8"/>
      <c r="G5" s="19" t="str">
        <f>IFERROR(IF(PrihodOdProdaje[[#Totals],[Trenutačno razdoblje]]=0,"-",PrihodOdProdaje[Trenutačno razdoblje]/Prihod_od_prodaje),"-")</f>
        <v>-</v>
      </c>
      <c r="H5" s="19">
        <f>IFERROR(IF(PrihodOdProdaje[[#This Row],[Prethodno razdoblje]]=PrihodOdProdaje[[#This Row],[Trenutačno razdoblje]],0,IF(PrihodOdProdaje[[#This Row],[Trenutačno razdoblje]]&gt;PrihodOdProdaje[[#This Row],[Prethodno razdoblje]],ABS((PrihodOdProdaje[[#This Row],[Trenutačno razdoblje]]/PrihodOdProdaje[[#This Row],[Prethodno razdoblje]])-1),IF(AND(PrihodOdProdaje[[#This Row],[Trenutačno razdoblje]]&lt;PrihodOdProdaje[[#This Row],[Prethodno razdoblje]],PrihodOdProdaje[[#This Row],[Prethodno razdoblje]]&lt;0),-((PrihodOdProdaje[[#This Row],[Trenutačno razdoblje]]/PrihodOdProdaje[[#This Row],[Prethodno razdoblje]])-1),(PrihodOdProdaje[[#This Row],[Trenutačno razdoblje]]/PrihodOdProdaje[[#This Row],[Prethodno razdoblje]])-1))),"-")</f>
        <v>0</v>
      </c>
      <c r="I5" s="19">
        <f>IFERROR(IF(PrihodOdProdaje[[#This Row],[Proračun]]=PrihodOdProdaje[[#This Row],[Trenutačno razdoblje]],0,IF(PrihodOdProdaje[[#This Row],[Trenutačno razdoblje]]&gt;PrihodOdProdaje[[#This Row],[Proračun]],ABS((PrihodOdProdaje[[#This Row],[Trenutačno razdoblje]]/PrihodOdProdaje[[#This Row],[Proračun]])-1),IF(AND(PrihodOdProdaje[[#This Row],[Trenutačno razdoblje]]&lt;PrihodOdProdaje[[#This Row],[Proračun]],PrihodOdProdaje[[#This Row],[Proračun]]&lt;0),-((PrihodOdProdaje[[#This Row],[Trenutačno razdoblje]]/PrihodOdProdaje[[#This Row],[Proračun]])-1),(PrihodOdProdaje[[#This Row],[Trenutačno razdoblje]]/PrihodOdProdaje[[#This Row],[Proračun]])-1))),"-")</f>
        <v>0</v>
      </c>
    </row>
    <row r="6" spans="2:9" ht="30" customHeight="1" x14ac:dyDescent="0.25">
      <c r="B6" s="3" t="s">
        <v>26</v>
      </c>
      <c r="C6" s="17" t="s">
        <v>32</v>
      </c>
      <c r="D6" s="8"/>
      <c r="E6" s="8"/>
      <c r="F6" s="8"/>
      <c r="G6" s="19" t="str">
        <f>IFERROR(IF(PrihodOdProdaje[[#Totals],[Trenutačno razdoblje]]=0,"-",PrihodOdProdaje[Trenutačno razdoblje]/Prihod_od_prodaje),"-")</f>
        <v>-</v>
      </c>
      <c r="H6" s="19">
        <f>IFERROR(IF(PrihodOdProdaje[[#This Row],[Prethodno razdoblje]]=PrihodOdProdaje[[#This Row],[Trenutačno razdoblje]],0,IF(PrihodOdProdaje[[#This Row],[Trenutačno razdoblje]]&gt;PrihodOdProdaje[[#This Row],[Prethodno razdoblje]],ABS((PrihodOdProdaje[[#This Row],[Trenutačno razdoblje]]/PrihodOdProdaje[[#This Row],[Prethodno razdoblje]])-1),IF(AND(PrihodOdProdaje[[#This Row],[Trenutačno razdoblje]]&lt;PrihodOdProdaje[[#This Row],[Prethodno razdoblje]],PrihodOdProdaje[[#This Row],[Prethodno razdoblje]]&lt;0),-((PrihodOdProdaje[[#This Row],[Trenutačno razdoblje]]/PrihodOdProdaje[[#This Row],[Prethodno razdoblje]])-1),(PrihodOdProdaje[[#This Row],[Trenutačno razdoblje]]/PrihodOdProdaje[[#This Row],[Prethodno razdoblje]])-1))),"-")</f>
        <v>0</v>
      </c>
      <c r="I6" s="19">
        <f>IFERROR(IF(PrihodOdProdaje[[#This Row],[Proračun]]=PrihodOdProdaje[[#This Row],[Trenutačno razdoblje]],0,IF(PrihodOdProdaje[[#This Row],[Trenutačno razdoblje]]&gt;PrihodOdProdaje[[#This Row],[Proračun]],ABS((PrihodOdProdaje[[#This Row],[Trenutačno razdoblje]]/PrihodOdProdaje[[#This Row],[Proračun]])-1),IF(AND(PrihodOdProdaje[[#This Row],[Trenutačno razdoblje]]&lt;PrihodOdProdaje[[#This Row],[Proračun]],PrihodOdProdaje[[#This Row],[Proračun]]&lt;0),-((PrihodOdProdaje[[#This Row],[Trenutačno razdoblje]]/PrihodOdProdaje[[#This Row],[Proračun]])-1),(PrihodOdProdaje[[#This Row],[Trenutačno razdoblje]]/PrihodOdProdaje[[#This Row],[Proračun]])-1))),"-")</f>
        <v>0</v>
      </c>
    </row>
    <row r="7" spans="2:9" ht="30" customHeight="1" x14ac:dyDescent="0.25">
      <c r="B7" s="3" t="s">
        <v>26</v>
      </c>
      <c r="C7" s="17" t="s">
        <v>33</v>
      </c>
      <c r="D7" s="8"/>
      <c r="E7" s="8"/>
      <c r="F7" s="8"/>
      <c r="G7" s="19" t="str">
        <f>IFERROR(IF(PrihodOdProdaje[[#Totals],[Trenutačno razdoblje]]=0,"-",PrihodOdProdaje[Trenutačno razdoblje]/Prihod_od_prodaje),"-")</f>
        <v>-</v>
      </c>
      <c r="H7" s="19">
        <f>IFERROR(IF(PrihodOdProdaje[[#This Row],[Prethodno razdoblje]]=PrihodOdProdaje[[#This Row],[Trenutačno razdoblje]],0,IF(PrihodOdProdaje[[#This Row],[Trenutačno razdoblje]]&gt;PrihodOdProdaje[[#This Row],[Prethodno razdoblje]],ABS((PrihodOdProdaje[[#This Row],[Trenutačno razdoblje]]/PrihodOdProdaje[[#This Row],[Prethodno razdoblje]])-1),IF(AND(PrihodOdProdaje[[#This Row],[Trenutačno razdoblje]]&lt;PrihodOdProdaje[[#This Row],[Prethodno razdoblje]],PrihodOdProdaje[[#This Row],[Prethodno razdoblje]]&lt;0),-((PrihodOdProdaje[[#This Row],[Trenutačno razdoblje]]/PrihodOdProdaje[[#This Row],[Prethodno razdoblje]])-1),(PrihodOdProdaje[[#This Row],[Trenutačno razdoblje]]/PrihodOdProdaje[[#This Row],[Prethodno razdoblje]])-1))),"-")</f>
        <v>0</v>
      </c>
      <c r="I7" s="19">
        <f>IFERROR(IF(PrihodOdProdaje[[#This Row],[Proračun]]=PrihodOdProdaje[[#This Row],[Trenutačno razdoblje]],0,IF(PrihodOdProdaje[[#This Row],[Trenutačno razdoblje]]&gt;PrihodOdProdaje[[#This Row],[Proračun]],ABS((PrihodOdProdaje[[#This Row],[Trenutačno razdoblje]]/PrihodOdProdaje[[#This Row],[Proračun]])-1),IF(AND(PrihodOdProdaje[[#This Row],[Trenutačno razdoblje]]&lt;PrihodOdProdaje[[#This Row],[Proračun]],PrihodOdProdaje[[#This Row],[Proračun]]&lt;0),-((PrihodOdProdaje[[#This Row],[Trenutačno razdoblje]]/PrihodOdProdaje[[#This Row],[Proračun]])-1),(PrihodOdProdaje[[#This Row],[Trenutačno razdoblje]]/PrihodOdProdaje[[#This Row],[Proračun]])-1))),"-")</f>
        <v>0</v>
      </c>
    </row>
    <row r="8" spans="2:9" ht="30" customHeight="1" x14ac:dyDescent="0.25">
      <c r="B8" s="3" t="s">
        <v>26</v>
      </c>
      <c r="C8" s="17" t="s">
        <v>34</v>
      </c>
      <c r="D8" s="8"/>
      <c r="E8" s="8"/>
      <c r="F8" s="8"/>
      <c r="G8" s="19" t="str">
        <f>IFERROR(IF(PrihodOdProdaje[[#Totals],[Trenutačno razdoblje]]=0,"-",PrihodOdProdaje[Trenutačno razdoblje]/Prihod_od_prodaje),"-")</f>
        <v>-</v>
      </c>
      <c r="H8" s="19">
        <f>IFERROR(IF(PrihodOdProdaje[[#This Row],[Prethodno razdoblje]]=PrihodOdProdaje[[#This Row],[Trenutačno razdoblje]],0,IF(PrihodOdProdaje[[#This Row],[Trenutačno razdoblje]]&gt;PrihodOdProdaje[[#This Row],[Prethodno razdoblje]],ABS((PrihodOdProdaje[[#This Row],[Trenutačno razdoblje]]/PrihodOdProdaje[[#This Row],[Prethodno razdoblje]])-1),IF(AND(PrihodOdProdaje[[#This Row],[Trenutačno razdoblje]]&lt;PrihodOdProdaje[[#This Row],[Prethodno razdoblje]],PrihodOdProdaje[[#This Row],[Prethodno razdoblje]]&lt;0),-((PrihodOdProdaje[[#This Row],[Trenutačno razdoblje]]/PrihodOdProdaje[[#This Row],[Prethodno razdoblje]])-1),(PrihodOdProdaje[[#This Row],[Trenutačno razdoblje]]/PrihodOdProdaje[[#This Row],[Prethodno razdoblje]])-1))),"-")</f>
        <v>0</v>
      </c>
      <c r="I8" s="19">
        <f>IFERROR(IF(PrihodOdProdaje[[#This Row],[Proračun]]=PrihodOdProdaje[[#This Row],[Trenutačno razdoblje]],0,IF(PrihodOdProdaje[[#This Row],[Trenutačno razdoblje]]&gt;PrihodOdProdaje[[#This Row],[Proračun]],ABS((PrihodOdProdaje[[#This Row],[Trenutačno razdoblje]]/PrihodOdProdaje[[#This Row],[Proračun]])-1),IF(AND(PrihodOdProdaje[[#This Row],[Trenutačno razdoblje]]&lt;PrihodOdProdaje[[#This Row],[Proračun]],PrihodOdProdaje[[#This Row],[Proračun]]&lt;0),-((PrihodOdProdaje[[#This Row],[Trenutačno razdoblje]]/PrihodOdProdaje[[#This Row],[Proračun]])-1),(PrihodOdProdaje[[#This Row],[Trenutačno razdoblje]]/PrihodOdProdaje[[#This Row],[Proračun]])-1))),"-")</f>
        <v>0</v>
      </c>
    </row>
    <row r="9" spans="2:9" ht="30" customHeight="1" x14ac:dyDescent="0.25">
      <c r="B9" s="3" t="s">
        <v>28</v>
      </c>
      <c r="C9" s="17" t="s">
        <v>31</v>
      </c>
      <c r="D9" s="8"/>
      <c r="E9" s="8"/>
      <c r="F9" s="8"/>
      <c r="G9" s="19" t="str">
        <f>IFERROR(IF(PrihodOdProdaje[[#Totals],[Trenutačno razdoblje]]=0,"-",PrihodOdProdaje[Trenutačno razdoblje]/Prihod_od_prodaje),"-")</f>
        <v>-</v>
      </c>
      <c r="H9" s="19">
        <f>IFERROR(IF(PrihodOdProdaje[[#This Row],[Prethodno razdoblje]]=PrihodOdProdaje[[#This Row],[Trenutačno razdoblje]],0,IF(PrihodOdProdaje[[#This Row],[Trenutačno razdoblje]]&gt;PrihodOdProdaje[[#This Row],[Prethodno razdoblje]],ABS((PrihodOdProdaje[[#This Row],[Trenutačno razdoblje]]/PrihodOdProdaje[[#This Row],[Prethodno razdoblje]])-1),IF(AND(PrihodOdProdaje[[#This Row],[Trenutačno razdoblje]]&lt;PrihodOdProdaje[[#This Row],[Prethodno razdoblje]],PrihodOdProdaje[[#This Row],[Prethodno razdoblje]]&lt;0),-((PrihodOdProdaje[[#This Row],[Trenutačno razdoblje]]/PrihodOdProdaje[[#This Row],[Prethodno razdoblje]])-1),(PrihodOdProdaje[[#This Row],[Trenutačno razdoblje]]/PrihodOdProdaje[[#This Row],[Prethodno razdoblje]])-1))),"-")</f>
        <v>0</v>
      </c>
      <c r="I9" s="19">
        <f>IFERROR(IF(PrihodOdProdaje[[#This Row],[Proračun]]=PrihodOdProdaje[[#This Row],[Trenutačno razdoblje]],0,IF(PrihodOdProdaje[[#This Row],[Trenutačno razdoblje]]&gt;PrihodOdProdaje[[#This Row],[Proračun]],ABS((PrihodOdProdaje[[#This Row],[Trenutačno razdoblje]]/PrihodOdProdaje[[#This Row],[Proračun]])-1),IF(AND(PrihodOdProdaje[[#This Row],[Trenutačno razdoblje]]&lt;PrihodOdProdaje[[#This Row],[Proračun]],PrihodOdProdaje[[#This Row],[Proračun]]&lt;0),-((PrihodOdProdaje[[#This Row],[Trenutačno razdoblje]]/PrihodOdProdaje[[#This Row],[Proračun]])-1),(PrihodOdProdaje[[#This Row],[Trenutačno razdoblje]]/PrihodOdProdaje[[#This Row],[Proračun]])-1))),"-")</f>
        <v>0</v>
      </c>
    </row>
    <row r="10" spans="2:9" ht="30" customHeight="1" x14ac:dyDescent="0.25">
      <c r="B10" s="3" t="s">
        <v>28</v>
      </c>
      <c r="C10" s="17" t="s">
        <v>32</v>
      </c>
      <c r="D10" s="8"/>
      <c r="E10" s="8"/>
      <c r="F10" s="8"/>
      <c r="G10" s="19" t="str">
        <f>IFERROR(IF(PrihodOdProdaje[[#Totals],[Trenutačno razdoblje]]=0,"-",PrihodOdProdaje[Trenutačno razdoblje]/Prihod_od_prodaje),"-")</f>
        <v>-</v>
      </c>
      <c r="H10" s="19">
        <f>IFERROR(IF(PrihodOdProdaje[[#This Row],[Prethodno razdoblje]]=PrihodOdProdaje[[#This Row],[Trenutačno razdoblje]],0,IF(PrihodOdProdaje[[#This Row],[Trenutačno razdoblje]]&gt;PrihodOdProdaje[[#This Row],[Prethodno razdoblje]],ABS((PrihodOdProdaje[[#This Row],[Trenutačno razdoblje]]/PrihodOdProdaje[[#This Row],[Prethodno razdoblje]])-1),IF(AND(PrihodOdProdaje[[#This Row],[Trenutačno razdoblje]]&lt;PrihodOdProdaje[[#This Row],[Prethodno razdoblje]],PrihodOdProdaje[[#This Row],[Prethodno razdoblje]]&lt;0),-((PrihodOdProdaje[[#This Row],[Trenutačno razdoblje]]/PrihodOdProdaje[[#This Row],[Prethodno razdoblje]])-1),(PrihodOdProdaje[[#This Row],[Trenutačno razdoblje]]/PrihodOdProdaje[[#This Row],[Prethodno razdoblje]])-1))),"-")</f>
        <v>0</v>
      </c>
      <c r="I10" s="19">
        <f>IFERROR(IF(PrihodOdProdaje[[#This Row],[Proračun]]=PrihodOdProdaje[[#This Row],[Trenutačno razdoblje]],0,IF(PrihodOdProdaje[[#This Row],[Trenutačno razdoblje]]&gt;PrihodOdProdaje[[#This Row],[Proračun]],ABS((PrihodOdProdaje[[#This Row],[Trenutačno razdoblje]]/PrihodOdProdaje[[#This Row],[Proračun]])-1),IF(AND(PrihodOdProdaje[[#This Row],[Trenutačno razdoblje]]&lt;PrihodOdProdaje[[#This Row],[Proračun]],PrihodOdProdaje[[#This Row],[Proračun]]&lt;0),-((PrihodOdProdaje[[#This Row],[Trenutačno razdoblje]]/PrihodOdProdaje[[#This Row],[Proračun]])-1),(PrihodOdProdaje[[#This Row],[Trenutačno razdoblje]]/PrihodOdProdaje[[#This Row],[Proračun]])-1))),"-")</f>
        <v>0</v>
      </c>
    </row>
    <row r="11" spans="2:9" ht="30" customHeight="1" x14ac:dyDescent="0.25">
      <c r="B11" s="3" t="s">
        <v>28</v>
      </c>
      <c r="C11" s="17" t="s">
        <v>33</v>
      </c>
      <c r="D11" s="8"/>
      <c r="E11" s="8"/>
      <c r="F11" s="8"/>
      <c r="G11" s="19" t="str">
        <f>IFERROR(IF(PrihodOdProdaje[[#Totals],[Trenutačno razdoblje]]=0,"-",PrihodOdProdaje[Trenutačno razdoblje]/Prihod_od_prodaje),"-")</f>
        <v>-</v>
      </c>
      <c r="H11" s="19">
        <f>IFERROR(IF(PrihodOdProdaje[[#This Row],[Prethodno razdoblje]]=PrihodOdProdaje[[#This Row],[Trenutačno razdoblje]],0,IF(PrihodOdProdaje[[#This Row],[Trenutačno razdoblje]]&gt;PrihodOdProdaje[[#This Row],[Prethodno razdoblje]],ABS((PrihodOdProdaje[[#This Row],[Trenutačno razdoblje]]/PrihodOdProdaje[[#This Row],[Prethodno razdoblje]])-1),IF(AND(PrihodOdProdaje[[#This Row],[Trenutačno razdoblje]]&lt;PrihodOdProdaje[[#This Row],[Prethodno razdoblje]],PrihodOdProdaje[[#This Row],[Prethodno razdoblje]]&lt;0),-((PrihodOdProdaje[[#This Row],[Trenutačno razdoblje]]/PrihodOdProdaje[[#This Row],[Prethodno razdoblje]])-1),(PrihodOdProdaje[[#This Row],[Trenutačno razdoblje]]/PrihodOdProdaje[[#This Row],[Prethodno razdoblje]])-1))),"-")</f>
        <v>0</v>
      </c>
      <c r="I11" s="19">
        <f>IFERROR(IF(PrihodOdProdaje[[#This Row],[Proračun]]=PrihodOdProdaje[[#This Row],[Trenutačno razdoblje]],0,IF(PrihodOdProdaje[[#This Row],[Trenutačno razdoblje]]&gt;PrihodOdProdaje[[#This Row],[Proračun]],ABS((PrihodOdProdaje[[#This Row],[Trenutačno razdoblje]]/PrihodOdProdaje[[#This Row],[Proračun]])-1),IF(AND(PrihodOdProdaje[[#This Row],[Trenutačno razdoblje]]&lt;PrihodOdProdaje[[#This Row],[Proračun]],PrihodOdProdaje[[#This Row],[Proračun]]&lt;0),-((PrihodOdProdaje[[#This Row],[Trenutačno razdoblje]]/PrihodOdProdaje[[#This Row],[Proračun]])-1),(PrihodOdProdaje[[#This Row],[Trenutačno razdoblje]]/PrihodOdProdaje[[#This Row],[Proračun]])-1))),"-")</f>
        <v>0</v>
      </c>
    </row>
    <row r="12" spans="2:9" ht="30" customHeight="1" x14ac:dyDescent="0.25">
      <c r="B12" s="3" t="s">
        <v>28</v>
      </c>
      <c r="C12" s="17" t="s">
        <v>34</v>
      </c>
      <c r="D12" s="8"/>
      <c r="E12" s="8"/>
      <c r="F12" s="8"/>
      <c r="G12" s="19" t="str">
        <f>IFERROR(IF(PrihodOdProdaje[[#Totals],[Trenutačno razdoblje]]=0,"-",PrihodOdProdaje[Trenutačno razdoblje]/Prihod_od_prodaje),"-")</f>
        <v>-</v>
      </c>
      <c r="H12" s="19">
        <f>IFERROR(IF(PrihodOdProdaje[[#This Row],[Prethodno razdoblje]]=PrihodOdProdaje[[#This Row],[Trenutačno razdoblje]],0,IF(PrihodOdProdaje[[#This Row],[Trenutačno razdoblje]]&gt;PrihodOdProdaje[[#This Row],[Prethodno razdoblje]],ABS((PrihodOdProdaje[[#This Row],[Trenutačno razdoblje]]/PrihodOdProdaje[[#This Row],[Prethodno razdoblje]])-1),IF(AND(PrihodOdProdaje[[#This Row],[Trenutačno razdoblje]]&lt;PrihodOdProdaje[[#This Row],[Prethodno razdoblje]],PrihodOdProdaje[[#This Row],[Prethodno razdoblje]]&lt;0),-((PrihodOdProdaje[[#This Row],[Trenutačno razdoblje]]/PrihodOdProdaje[[#This Row],[Prethodno razdoblje]])-1),(PrihodOdProdaje[[#This Row],[Trenutačno razdoblje]]/PrihodOdProdaje[[#This Row],[Prethodno razdoblje]])-1))),"-")</f>
        <v>0</v>
      </c>
      <c r="I12" s="19">
        <f>IFERROR(IF(PrihodOdProdaje[[#This Row],[Proračun]]=PrihodOdProdaje[[#This Row],[Trenutačno razdoblje]],0,IF(PrihodOdProdaje[[#This Row],[Trenutačno razdoblje]]&gt;PrihodOdProdaje[[#This Row],[Proračun]],ABS((PrihodOdProdaje[[#This Row],[Trenutačno razdoblje]]/PrihodOdProdaje[[#This Row],[Proračun]])-1),IF(AND(PrihodOdProdaje[[#This Row],[Trenutačno razdoblje]]&lt;PrihodOdProdaje[[#This Row],[Proračun]],PrihodOdProdaje[[#This Row],[Proračun]]&lt;0),-((PrihodOdProdaje[[#This Row],[Trenutačno razdoblje]]/PrihodOdProdaje[[#This Row],[Proračun]])-1),(PrihodOdProdaje[[#This Row],[Trenutačno razdoblje]]/PrihodOdProdaje[[#This Row],[Proračun]])-1))),"-")</f>
        <v>0</v>
      </c>
    </row>
    <row r="13" spans="2:9" ht="30" customHeight="1" x14ac:dyDescent="0.25">
      <c r="B13" s="22" t="s">
        <v>29</v>
      </c>
      <c r="C13" s="22"/>
      <c r="D13" s="27">
        <f>SUBTOTAL(109,PrihodOdProdaje[Prethodno razdoblje])</f>
        <v>0</v>
      </c>
      <c r="E13" s="27">
        <f>SUBTOTAL(109,PrihodOdProdaje[Proračun])</f>
        <v>0</v>
      </c>
      <c r="F13" s="27">
        <f>SUBTOTAL(109,PrihodOdProdaje[Trenutačno razdoblje])</f>
        <v>0</v>
      </c>
      <c r="G13" s="21">
        <f>SUBTOTAL(109,PrihodOdProdaje[Trenutačno razdoblje kao % prodaje])</f>
        <v>0</v>
      </c>
      <c r="H13" s="21">
        <f>SUBTOTAL(109,PrihodOdProdaje[% promjene u odnosu na prethodno razdoblje])</f>
        <v>0</v>
      </c>
      <c r="I13" s="21">
        <f>SUBTOTAL(109,PrihodOdProdaje[% promjene proračuna])</f>
        <v>0</v>
      </c>
    </row>
  </sheetData>
  <mergeCells count="1">
    <mergeCell ref="H1:I3"/>
  </mergeCells>
  <dataValidations count="16">
    <dataValidation allowBlank="1" showInputMessage="1" showErrorMessage="1" prompt="U ovom stupcu pod ovim zaglavljem automatski se računa % promjene proračuna" sqref="I4" xr:uid="{00000000-0002-0000-0100-000000000000}"/>
    <dataValidation allowBlank="1" showInputMessage="1" showErrorMessage="1" prompt="U ovom stupcu pod ovim zaglavljem automatski se računa % promjene u odnosu na prethodno razdoblje" sqref="H4" xr:uid="{00000000-0002-0000-0100-000001000000}"/>
    <dataValidation allowBlank="1" showInputMessage="1" showErrorMessage="1" prompt="U ovom stupcu pod ovim zaglavljem automatski se računa razdoblje kao % prodaje" sqref="G4" xr:uid="{00000000-0002-0000-0100-000002000000}"/>
    <dataValidation allowBlank="1" showInputMessage="1" showErrorMessage="1" prompt="U ovaj stupac pod ovo zaglavlje unesite iznos za trenutačno razdoblje" sqref="F4" xr:uid="{00000000-0002-0000-0100-000003000000}"/>
    <dataValidation allowBlank="1" showInputMessage="1" showErrorMessage="1" prompt="U ovaj stupac pod ovo zaglavlje unesite iznos proračuna" sqref="E4" xr:uid="{00000000-0002-0000-0100-000004000000}"/>
    <dataValidation allowBlank="1" showInputMessage="1" showErrorMessage="1" prompt="U ovaj stupac pod ovo zaglavlje unesite iznos za prethodno razdoblje" sqref="D4" xr:uid="{00000000-0002-0000-0100-000005000000}"/>
    <dataValidation allowBlank="1" showInputMessage="1" showErrorMessage="1" prompt="U ovaj stupac pod ovim naslovom unesite opis" sqref="C4" xr:uid="{00000000-0002-0000-0100-000006000000}"/>
    <dataValidation allowBlank="1" showInputMessage="1" showErrorMessage="1" prompt="U ovom stupcu pod ovim zaglavljem odaberite vrstu. Pritisnite ALT + strelicu prema dolje da biste otvorili padajući popis, a zatim ENTER da biste odabrali stavku. Pomoću filtara u naslovu pronađite određene unose" sqref="B4" xr:uid="{00000000-0002-0000-0100-000007000000}"/>
    <dataValidation allowBlank="1" showInputMessage="1" showErrorMessage="1" prompt="U ovoj se ćeliji automatski ažurira naziv tvrtke" sqref="B2" xr:uid="{00000000-0002-0000-0100-000008000000}"/>
    <dataValidation allowBlank="1" showInputMessage="1" showErrorMessage="1" prompt="U ovu ćeliju dodajte logotip tvrtke" sqref="H1:I3" xr:uid="{00000000-0002-0000-0100-000009000000}"/>
    <dataValidation allowBlank="1" showInputMessage="1" showErrorMessage="1" prompt="U ovoj se ćeliji automatski ažurira naslov ovog radnog lista. Logotip tvrtke počinje u ćeliji H1" sqref="B1" xr:uid="{00000000-0002-0000-0100-00000A000000}"/>
    <dataValidation allowBlank="1" showInputMessage="1" showErrorMessage="1" prompt="Na ovom radnom listu stvorite popis stavki prihoda od prodaje. Na kraju tablice Prihod od prodaje automatski se izračunava ukupan prihod od prodaje" sqref="A1" xr:uid="{00000000-0002-0000-0100-00000B000000}"/>
    <dataValidation allowBlank="1" showInputMessage="1" showErrorMessage="1" prompt="U ćeliji desno automatski se ažurira ukupan prihod od prodaje za trenutačno razdoblje" sqref="B3" xr:uid="{00000000-0002-0000-0100-00000C000000}"/>
    <dataValidation allowBlank="1" showInputMessage="1" showErrorMessage="1" prompt="U ćeliji ispod automatski se ažurira ukupan prihod od prodaje u tisućama za trenutačno razdoblje" sqref="C2" xr:uid="{00000000-0002-0000-0100-00000D000000}"/>
    <dataValidation allowBlank="1" showInputMessage="1" showErrorMessage="1" prompt="U ovoj se ćeliji automatski ažurira ukupan prihod od prodaje u tisućama za trenutačno razdoblje" sqref="C3" xr:uid="{00000000-0002-0000-0100-00000E000000}"/>
    <dataValidation type="list" errorStyle="warning" allowBlank="1" showInputMessage="1" showErrorMessage="1" error="Na popisu odaberite unos. Odaberite ODUSTANI pa pritisnite ALT + strelicu dolje da biste otvorili padajući popis, a zatim ENTER da biste odabrali stavku." sqref="B5:B12" xr:uid="{00000000-0002-0000-0100-00000F000000}">
      <formula1>INDIRECT("Kategorije[Kategorije]")</formula1>
    </dataValidation>
  </dataValidations>
  <printOptions horizontalCentered="1"/>
  <pageMargins left="0.4" right="0.4" top="0.4" bottom="0.4" header="0.3" footer="0.3"/>
  <pageSetup paperSize="9" scale="4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  <pageSetUpPr fitToPage="1"/>
  </sheetPr>
  <dimension ref="B1:I7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46.7109375" customWidth="1"/>
    <col min="3" max="3" width="31.7109375" customWidth="1"/>
    <col min="4" max="6" width="18.7109375" customWidth="1"/>
    <col min="7" max="7" width="22.28515625" bestFit="1" customWidth="1"/>
    <col min="8" max="8" width="24.42578125" bestFit="1" customWidth="1"/>
    <col min="9" max="9" width="18.7109375" customWidth="1"/>
    <col min="10" max="10" width="2.7109375" customWidth="1"/>
  </cols>
  <sheetData>
    <row r="1" spans="2:9" ht="21" x14ac:dyDescent="0.25">
      <c r="B1" s="13" t="str">
        <f>Naslov_Radne_Knjige</f>
        <v>Račun dobiti i gubitka</v>
      </c>
      <c r="C1" s="20"/>
      <c r="D1" s="20"/>
      <c r="E1" s="20"/>
      <c r="H1" s="30"/>
      <c r="I1" s="30"/>
    </row>
    <row r="2" spans="2:9" ht="16.5" x14ac:dyDescent="0.25">
      <c r="B2" s="1" t="str">
        <f>Naziv_tvrtke</f>
        <v>Naziv tvrtke</v>
      </c>
      <c r="C2" t="s">
        <v>19</v>
      </c>
      <c r="H2" s="30"/>
      <c r="I2" s="30"/>
    </row>
    <row r="3" spans="2:9" ht="39.75" customHeight="1" x14ac:dyDescent="0.25">
      <c r="B3" s="2" t="s">
        <v>41</v>
      </c>
      <c r="C3" s="14">
        <f>IFERROR(Dobit[[#Totals],[Trenutačno razdoblje]],"-")</f>
        <v>0</v>
      </c>
      <c r="H3" s="30"/>
      <c r="I3" s="30"/>
    </row>
    <row r="4" spans="2:9" ht="38.1" customHeight="1" x14ac:dyDescent="0.25">
      <c r="B4" t="s">
        <v>42</v>
      </c>
      <c r="C4" t="s">
        <v>30</v>
      </c>
      <c r="D4" t="s">
        <v>35</v>
      </c>
      <c r="E4" t="s">
        <v>36</v>
      </c>
      <c r="F4" t="s">
        <v>37</v>
      </c>
      <c r="G4" s="15" t="s">
        <v>38</v>
      </c>
      <c r="H4" s="15" t="s">
        <v>39</v>
      </c>
      <c r="I4" s="15" t="s">
        <v>40</v>
      </c>
    </row>
    <row r="5" spans="2:9" ht="30" customHeight="1" x14ac:dyDescent="0.25">
      <c r="B5" s="3" t="s">
        <v>41</v>
      </c>
      <c r="C5" s="17" t="s">
        <v>44</v>
      </c>
      <c r="D5" s="8"/>
      <c r="E5" s="8"/>
      <c r="F5" s="8"/>
      <c r="G5" s="19" t="str">
        <f>IFERROR(IF(Prihod_od_prodaje=0,"-",Dobit[Trenutačno razdoblje]/Prihod_od_prodaje),"-")</f>
        <v>-</v>
      </c>
      <c r="H5" s="18">
        <f>IFERROR(IF(Dobit[[#This Row],[Prethodno razdoblje]]=Dobit[[#This Row],[Trenutačno razdoblje]],0,IF(Dobit[[#This Row],[Trenutačno razdoblje]]&gt;Dobit[[#This Row],[Prethodno razdoblje]],ABS((Dobit[[#This Row],[Trenutačno razdoblje]]/Dobit[[#This Row],[Prethodno razdoblje]])-1),IF(AND(Dobit[[#This Row],[Trenutačno razdoblje]]&lt;Dobit[[#This Row],[Prethodno razdoblje]],Dobit[[#This Row],[Prethodno razdoblje]]&lt;0),-((Dobit[[#This Row],[Trenutačno razdoblje]]/Dobit[[#This Row],[Prethodno razdoblje]])-1),(Dobit[[#This Row],[Trenutačno razdoblje]]/Dobit[[#This Row],[Prethodno razdoblje]])-1))),"-")</f>
        <v>0</v>
      </c>
      <c r="I5" s="18">
        <f>IFERROR(IF(Dobit[[#This Row],[Proračun]]=Dobit[[#This Row],[Trenutačno razdoblje]],0,IF(Dobit[[#This Row],[Trenutačno razdoblje]]&gt;Dobit[[#This Row],[Proračun]],ABS((Dobit[[#This Row],[Trenutačno razdoblje]]/Dobit[[#This Row],[Proračun]])-1),IF(AND(Dobit[[#This Row],[Trenutačno razdoblje]]&lt;Dobit[[#This Row],[Proračun]],Dobit[[#This Row],[Proračun]]&lt;0),-((Dobit[[#This Row],[Trenutačno razdoblje]]/Dobit[[#This Row],[Proračun]])-1),(Dobit[[#This Row],[Trenutačno razdoblje]]/Dobit[[#This Row],[Proračun]])-1))),"-")</f>
        <v>0</v>
      </c>
    </row>
    <row r="6" spans="2:9" ht="30" customHeight="1" x14ac:dyDescent="0.25">
      <c r="B6" s="3"/>
      <c r="C6" s="17"/>
      <c r="D6" s="8"/>
      <c r="E6" s="8"/>
      <c r="F6" s="8"/>
      <c r="G6" s="19" t="str">
        <f>IFERROR(IF(Prihod_od_prodaje=0,"-",Dobit[Trenutačno razdoblje]/Prihod_od_prodaje),"-")</f>
        <v>-</v>
      </c>
      <c r="H6" s="18">
        <f>IFERROR(IF(Dobit[[#This Row],[Prethodno razdoblje]]=Dobit[[#This Row],[Trenutačno razdoblje]],0,IF(Dobit[[#This Row],[Trenutačno razdoblje]]&gt;Dobit[[#This Row],[Prethodno razdoblje]],ABS((Dobit[[#This Row],[Trenutačno razdoblje]]/Dobit[[#This Row],[Prethodno razdoblje]])-1),IF(AND(Dobit[[#This Row],[Trenutačno razdoblje]]&lt;Dobit[[#This Row],[Prethodno razdoblje]],Dobit[[#This Row],[Prethodno razdoblje]]&lt;0),-((Dobit[[#This Row],[Trenutačno razdoblje]]/Dobit[[#This Row],[Prethodno razdoblje]])-1),(Dobit[[#This Row],[Trenutačno razdoblje]]/Dobit[[#This Row],[Prethodno razdoblje]])-1))),"-")</f>
        <v>0</v>
      </c>
      <c r="I6" s="18">
        <f>IFERROR(IF(Dobit[[#This Row],[Proračun]]=Dobit[[#This Row],[Trenutačno razdoblje]],0,IF(Dobit[[#This Row],[Trenutačno razdoblje]]&gt;Dobit[[#This Row],[Proračun]],ABS((Dobit[[#This Row],[Trenutačno razdoblje]]/Dobit[[#This Row],[Proračun]])-1),IF(AND(Dobit[[#This Row],[Trenutačno razdoblje]]&lt;Dobit[[#This Row],[Proračun]],Dobit[[#This Row],[Proračun]]&lt;0),-((Dobit[[#This Row],[Trenutačno razdoblje]]/Dobit[[#This Row],[Proračun]])-1),(Dobit[[#This Row],[Trenutačno razdoblje]]/Dobit[[#This Row],[Proračun]])-1))),"-")</f>
        <v>0</v>
      </c>
    </row>
    <row r="7" spans="2:9" ht="30" customHeight="1" x14ac:dyDescent="0.25">
      <c r="B7" s="22" t="s">
        <v>43</v>
      </c>
      <c r="C7" s="22"/>
      <c r="D7" s="27">
        <f>SUBTOTAL(109,Dobit[Prethodno razdoblje])</f>
        <v>0</v>
      </c>
      <c r="E7" s="27">
        <f>SUBTOTAL(109,Dobit[Proračun])</f>
        <v>0</v>
      </c>
      <c r="F7" s="27">
        <f>SUBTOTAL(109,Dobit[Trenutačno razdoblje])</f>
        <v>0</v>
      </c>
      <c r="G7" s="21">
        <f>SUBTOTAL(109,Dobit[Trenutačno razdoblje kao % prodaje])</f>
        <v>0</v>
      </c>
      <c r="H7" s="21">
        <f>SUBTOTAL(109,Dobit[% promjene u odnosu na prethodno razdoblje])</f>
        <v>0</v>
      </c>
      <c r="I7" s="21">
        <f>SUBTOTAL(109,Dobit[% promjene proračuna])</f>
        <v>0</v>
      </c>
    </row>
  </sheetData>
  <mergeCells count="1">
    <mergeCell ref="H1:I3"/>
  </mergeCells>
  <dataValidations disablePrompts="1" count="16">
    <dataValidation allowBlank="1" showInputMessage="1" showErrorMessage="1" prompt="U ovom stupcu pod ovim zaglavljem automatski se računa % promjene proračuna" sqref="I4" xr:uid="{00000000-0002-0000-0200-000000000000}"/>
    <dataValidation allowBlank="1" showInputMessage="1" showErrorMessage="1" prompt="U ovom stupcu pod ovim zaglavljem automatski se računa % promjene u odnosu na prethodno razdoblje" sqref="H4" xr:uid="{00000000-0002-0000-0200-000001000000}"/>
    <dataValidation allowBlank="1" showInputMessage="1" showErrorMessage="1" prompt="U ovom stupcu pod ovim zaglavljem automatski se računa razdoblje kao % prodaje" sqref="G4" xr:uid="{00000000-0002-0000-0200-000002000000}"/>
    <dataValidation allowBlank="1" showInputMessage="1" showErrorMessage="1" prompt="U ovaj stupac pod ovo zaglavlje unesite iznos za trenutačno razdoblje" sqref="F4" xr:uid="{00000000-0002-0000-0200-000003000000}"/>
    <dataValidation allowBlank="1" showInputMessage="1" showErrorMessage="1" prompt="U ovaj stupac pod ovo zaglavlje unesite iznos proračuna" sqref="E4" xr:uid="{00000000-0002-0000-0200-000004000000}"/>
    <dataValidation allowBlank="1" showInputMessage="1" showErrorMessage="1" prompt="U ovaj stupac pod ovo zaglavlje unesite iznos za prethodno razdoblje" sqref="D4" xr:uid="{00000000-0002-0000-0200-000005000000}"/>
    <dataValidation allowBlank="1" showInputMessage="1" showErrorMessage="1" prompt="U ovaj stupac pod ovim naslovom unesite opis" sqref="C4" xr:uid="{00000000-0002-0000-0200-000006000000}"/>
    <dataValidation allowBlank="1" showInputMessage="1" showErrorMessage="1" prompt="U ovom stupcu pod ovim zaglavljem odaberite vrstu. Pritisnite ALT + strelicu prema dolje da biste otvorili padajući popis, a zatim ENTER da biste odabrali stavku. Pomoću filtara u naslovu pronađite određene unose" sqref="B4" xr:uid="{00000000-0002-0000-0200-000007000000}"/>
    <dataValidation allowBlank="1" showInputMessage="1" showErrorMessage="1" prompt="U ovoj se ćeliji automatski ažurira naziv tvrtke" sqref="B2" xr:uid="{00000000-0002-0000-0200-000008000000}"/>
    <dataValidation allowBlank="1" showInputMessage="1" showErrorMessage="1" prompt="U ovu ćeliju dodajte logotip tvrtke" sqref="H1:I3" xr:uid="{00000000-0002-0000-0200-000009000000}"/>
    <dataValidation allowBlank="1" showInputMessage="1" showErrorMessage="1" prompt="U ovoj se ćeliji automatski ažurira naslov ovog radnog lista. Logotip tvrtke počinje u ćeliji H1" sqref="B1" xr:uid="{00000000-0002-0000-0200-00000A000000}"/>
    <dataValidation allowBlank="1" showInputMessage="1" showErrorMessage="1" prompt="Na ovom radnom listu stvorite popis stavki dobiti. Na kraju tablice Dobit automatski se izračunala ukupna dobit od prodaje" sqref="A1" xr:uid="{00000000-0002-0000-0200-00000B000000}"/>
    <dataValidation allowBlank="1" showInputMessage="1" showErrorMessage="1" prompt="U ćeliji desno automatski se ažurira ukupna dobit za trenutačno razdoblje" sqref="B3" xr:uid="{00000000-0002-0000-0200-00000C000000}"/>
    <dataValidation allowBlank="1" showInputMessage="1" showErrorMessage="1" prompt="U ćeliji ispod automatski se ažurira u tisućama ukupna dobit za trenutačno razdoblje" sqref="C2" xr:uid="{00000000-0002-0000-0200-00000D000000}"/>
    <dataValidation allowBlank="1" showInputMessage="1" showErrorMessage="1" prompt="U ovoj se ćeliji automatski ažurira u tisućama ukupna dobit za trenutačno razdoblje" sqref="C3" xr:uid="{00000000-0002-0000-0200-00000E000000}"/>
    <dataValidation type="list" errorStyle="warning" allowBlank="1" showInputMessage="1" showErrorMessage="1" error="Na popisu odaberite unos. Odaberite ODUSTANI pa pritisnite ALT + strelicu dolje da biste otvorili padajući popis, a zatim ENTER da biste odabrali stavku." sqref="B5:B6" xr:uid="{00000000-0002-0000-0200-00000F000000}">
      <formula1>INDIRECT("Kategorije[Kategorije]")</formula1>
    </dataValidation>
  </dataValidations>
  <printOptions horizontalCentered="1"/>
  <pageMargins left="0.4" right="0.4" top="0.4" bottom="0.4" header="0.3" footer="0.3"/>
  <pageSetup paperSize="9" scale="4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499984740745262"/>
    <pageSetUpPr fitToPage="1"/>
  </sheetPr>
  <dimension ref="B1:L25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46.7109375" customWidth="1"/>
    <col min="3" max="3" width="31.7109375" customWidth="1"/>
    <col min="4" max="6" width="18.7109375" customWidth="1"/>
    <col min="7" max="7" width="22.28515625" bestFit="1" customWidth="1"/>
    <col min="8" max="8" width="24.42578125" customWidth="1"/>
    <col min="9" max="9" width="18.7109375" customWidth="1"/>
    <col min="10" max="10" width="2.7109375" customWidth="1"/>
  </cols>
  <sheetData>
    <row r="1" spans="2:12" ht="21" x14ac:dyDescent="0.25">
      <c r="B1" s="13" t="str">
        <f>Naslov_Radne_Knjige</f>
        <v>Račun dobiti i gubitka</v>
      </c>
      <c r="C1" s="20"/>
      <c r="D1" s="20"/>
      <c r="E1" s="20"/>
      <c r="H1" s="30"/>
      <c r="I1" s="30"/>
    </row>
    <row r="2" spans="2:12" ht="16.5" x14ac:dyDescent="0.25">
      <c r="B2" s="1" t="str">
        <f>Naziv_tvrtke</f>
        <v>Naziv tvrtke</v>
      </c>
      <c r="C2" t="s">
        <v>19</v>
      </c>
      <c r="H2" s="30"/>
      <c r="I2" s="30"/>
    </row>
    <row r="3" spans="2:12" ht="39.75" customHeight="1" x14ac:dyDescent="0.25">
      <c r="B3" s="2" t="s">
        <v>45</v>
      </c>
      <c r="C3" s="26">
        <f>IFERROR(OperativniTroškovi[[#Totals],[Trenutačno razdoblje]],"-")</f>
        <v>0</v>
      </c>
      <c r="H3" s="30"/>
      <c r="I3" s="30"/>
    </row>
    <row r="4" spans="2:12" ht="38.1" customHeight="1" x14ac:dyDescent="0.25">
      <c r="B4" t="s">
        <v>46</v>
      </c>
      <c r="C4" t="s">
        <v>30</v>
      </c>
      <c r="D4" t="s">
        <v>35</v>
      </c>
      <c r="E4" t="s">
        <v>36</v>
      </c>
      <c r="F4" t="s">
        <v>37</v>
      </c>
      <c r="G4" s="15" t="s">
        <v>38</v>
      </c>
      <c r="H4" s="15" t="s">
        <v>39</v>
      </c>
      <c r="I4" s="15" t="s">
        <v>40</v>
      </c>
    </row>
    <row r="5" spans="2:12" ht="30" customHeight="1" x14ac:dyDescent="0.25">
      <c r="B5" s="3" t="s">
        <v>47</v>
      </c>
      <c r="C5" s="17" t="s">
        <v>51</v>
      </c>
      <c r="D5" s="10"/>
      <c r="E5" s="10"/>
      <c r="F5" s="10"/>
      <c r="G5" s="18" t="str">
        <f>IFERROR(IF(Prihod_od_prodaje=0,"-",OperativniTroškovi[Trenutačno razdoblje]/Prihod_od_prodaje),"-")</f>
        <v>-</v>
      </c>
      <c r="H5" s="18">
        <f>IFERROR(IF(OperativniTroškovi[[#This Row],[Prethodno razdoblje]]=OperativniTroškovi[[#This Row],[Trenutačno razdoblje]],0,IF(OperativniTroškovi[[#This Row],[Trenutačno razdoblje]]&gt;OperativniTroškovi[[#This Row],[Prethodno razdoblje]],ABS((OperativniTroškovi[[#This Row],[Trenutačno razdoblje]]/OperativniTroškovi[[#This Row],[Prethodno razdoblje]])-1),IF(AND(OperativniTroškovi[[#This Row],[Trenutačno razdoblje]]&lt;OperativniTroškovi[[#This Row],[Prethodno razdoblje]],OperativniTroškovi[[#This Row],[Prethodno razdoblje]]&lt;0),-((OperativniTroškovi[[#This Row],[Trenutačno razdoblje]]/OperativniTroškovi[[#This Row],[Prethodno razdoblje]])-1),(OperativniTroškovi[[#This Row],[Trenutačno razdoblje]]/OperativniTroškovi[[#This Row],[Prethodno razdoblje]])-1))),"-")</f>
        <v>0</v>
      </c>
      <c r="I5" s="18">
        <f>IFERROR(IF(OperativniTroškovi[[#This Row],[Proračun]]=OperativniTroškovi[[#This Row],[Trenutačno razdoblje]],0,IF(OperativniTroškovi[[#This Row],[Trenutačno razdoblje]]&gt;OperativniTroškovi[[#This Row],[Proračun]],ABS((OperativniTroškovi[[#This Row],[Trenutačno razdoblje]]/OperativniTroškovi[[#This Row],[Proračun]])-1),IF(AND(OperativniTroškovi[[#This Row],[Trenutačno razdoblje]]&lt;OperativniTroškovi[[#This Row],[Proračun]],OperativniTroškovi[[#This Row],[Proračun]]&lt;0),-((OperativniTroškovi[[#This Row],[Trenutačno razdoblje]]/OperativniTroškovi[[#This Row],[Proračun]])-1),(OperativniTroškovi[[#This Row],[Trenutačno razdoblje]]/OperativniTroškovi[[#This Row],[Proračun]])-1))),"-")</f>
        <v>0</v>
      </c>
    </row>
    <row r="6" spans="2:12" ht="30" customHeight="1" x14ac:dyDescent="0.25">
      <c r="B6" s="3" t="s">
        <v>47</v>
      </c>
      <c r="C6" s="17" t="s">
        <v>52</v>
      </c>
      <c r="D6" s="10"/>
      <c r="E6" s="10"/>
      <c r="F6" s="10"/>
      <c r="G6" s="18" t="str">
        <f>IFERROR(IF(Prihod_od_prodaje=0,"-",OperativniTroškovi[Trenutačno razdoblje]/Prihod_od_prodaje),"-")</f>
        <v>-</v>
      </c>
      <c r="H6" s="18">
        <f>IFERROR(IF(OperativniTroškovi[[#This Row],[Prethodno razdoblje]]=OperativniTroškovi[[#This Row],[Trenutačno razdoblje]],0,IF(OperativniTroškovi[[#This Row],[Trenutačno razdoblje]]&gt;OperativniTroškovi[[#This Row],[Prethodno razdoblje]],ABS((OperativniTroškovi[[#This Row],[Trenutačno razdoblje]]/OperativniTroškovi[[#This Row],[Prethodno razdoblje]])-1),IF(AND(OperativniTroškovi[[#This Row],[Trenutačno razdoblje]]&lt;OperativniTroškovi[[#This Row],[Prethodno razdoblje]],OperativniTroškovi[[#This Row],[Prethodno razdoblje]]&lt;0),-((OperativniTroškovi[[#This Row],[Trenutačno razdoblje]]/OperativniTroškovi[[#This Row],[Prethodno razdoblje]])-1),(OperativniTroškovi[[#This Row],[Trenutačno razdoblje]]/OperativniTroškovi[[#This Row],[Prethodno razdoblje]])-1))),"-")</f>
        <v>0</v>
      </c>
      <c r="I6" s="18">
        <f>IFERROR(IF(OperativniTroškovi[[#This Row],[Proračun]]=OperativniTroškovi[[#This Row],[Trenutačno razdoblje]],0,IF(OperativniTroškovi[[#This Row],[Trenutačno razdoblje]]&gt;OperativniTroškovi[[#This Row],[Proračun]],ABS((OperativniTroškovi[[#This Row],[Trenutačno razdoblje]]/OperativniTroškovi[[#This Row],[Proračun]])-1),IF(AND(OperativniTroškovi[[#This Row],[Trenutačno razdoblje]]&lt;OperativniTroškovi[[#This Row],[Proračun]],OperativniTroškovi[[#This Row],[Proračun]]&lt;0),-((OperativniTroškovi[[#This Row],[Trenutačno razdoblje]]/OperativniTroškovi[[#This Row],[Proračun]])-1),(OperativniTroškovi[[#This Row],[Trenutačno razdoblje]]/OperativniTroškovi[[#This Row],[Proračun]])-1))),"-")</f>
        <v>0</v>
      </c>
    </row>
    <row r="7" spans="2:12" ht="30" customHeight="1" x14ac:dyDescent="0.25">
      <c r="B7" s="3" t="s">
        <v>47</v>
      </c>
      <c r="C7" s="17" t="s">
        <v>53</v>
      </c>
      <c r="D7" s="10"/>
      <c r="E7" s="10"/>
      <c r="F7" s="10"/>
      <c r="G7" s="18" t="str">
        <f>IFERROR(IF(Prihod_od_prodaje=0,"-",OperativniTroškovi[Trenutačno razdoblje]/Prihod_od_prodaje),"-")</f>
        <v>-</v>
      </c>
      <c r="H7" s="18">
        <f>IFERROR(IF(OperativniTroškovi[[#This Row],[Prethodno razdoblje]]=OperativniTroškovi[[#This Row],[Trenutačno razdoblje]],0,IF(OperativniTroškovi[[#This Row],[Trenutačno razdoblje]]&gt;OperativniTroškovi[[#This Row],[Prethodno razdoblje]],ABS((OperativniTroškovi[[#This Row],[Trenutačno razdoblje]]/OperativniTroškovi[[#This Row],[Prethodno razdoblje]])-1),IF(AND(OperativniTroškovi[[#This Row],[Trenutačno razdoblje]]&lt;OperativniTroškovi[[#This Row],[Prethodno razdoblje]],OperativniTroškovi[[#This Row],[Prethodno razdoblje]]&lt;0),-((OperativniTroškovi[[#This Row],[Trenutačno razdoblje]]/OperativniTroškovi[[#This Row],[Prethodno razdoblje]])-1),(OperativniTroškovi[[#This Row],[Trenutačno razdoblje]]/OperativniTroškovi[[#This Row],[Prethodno razdoblje]])-1))),"-")</f>
        <v>0</v>
      </c>
      <c r="I7" s="18">
        <f>IFERROR(IF(OperativniTroškovi[[#This Row],[Proračun]]=OperativniTroškovi[[#This Row],[Trenutačno razdoblje]],0,IF(OperativniTroškovi[[#This Row],[Trenutačno razdoblje]]&gt;OperativniTroškovi[[#This Row],[Proračun]],ABS((OperativniTroškovi[[#This Row],[Trenutačno razdoblje]]/OperativniTroškovi[[#This Row],[Proračun]])-1),IF(AND(OperativniTroškovi[[#This Row],[Trenutačno razdoblje]]&lt;OperativniTroškovi[[#This Row],[Proračun]],OperativniTroškovi[[#This Row],[Proračun]]&lt;0),-((OperativniTroškovi[[#This Row],[Trenutačno razdoblje]]/OperativniTroškovi[[#This Row],[Proračun]])-1),(OperativniTroškovi[[#This Row],[Trenutačno razdoblje]]/OperativniTroškovi[[#This Row],[Proračun]])-1))),"-")</f>
        <v>0</v>
      </c>
    </row>
    <row r="8" spans="2:12" ht="30" customHeight="1" x14ac:dyDescent="0.25">
      <c r="B8" s="3" t="s">
        <v>47</v>
      </c>
      <c r="C8" s="17" t="s">
        <v>53</v>
      </c>
      <c r="D8" s="10"/>
      <c r="E8" s="10"/>
      <c r="F8" s="10"/>
      <c r="G8" s="18" t="str">
        <f>IFERROR(IF(Prihod_od_prodaje=0,"-",OperativniTroškovi[Trenutačno razdoblje]/Prihod_od_prodaje),"-")</f>
        <v>-</v>
      </c>
      <c r="H8" s="18">
        <f>IFERROR(IF(OperativniTroškovi[[#This Row],[Prethodno razdoblje]]=OperativniTroškovi[[#This Row],[Trenutačno razdoblje]],0,IF(OperativniTroškovi[[#This Row],[Trenutačno razdoblje]]&gt;OperativniTroškovi[[#This Row],[Prethodno razdoblje]],ABS((OperativniTroškovi[[#This Row],[Trenutačno razdoblje]]/OperativniTroškovi[[#This Row],[Prethodno razdoblje]])-1),IF(AND(OperativniTroškovi[[#This Row],[Trenutačno razdoblje]]&lt;OperativniTroškovi[[#This Row],[Prethodno razdoblje]],OperativniTroškovi[[#This Row],[Prethodno razdoblje]]&lt;0),-((OperativniTroškovi[[#This Row],[Trenutačno razdoblje]]/OperativniTroškovi[[#This Row],[Prethodno razdoblje]])-1),(OperativniTroškovi[[#This Row],[Trenutačno razdoblje]]/OperativniTroškovi[[#This Row],[Prethodno razdoblje]])-1))),"-")</f>
        <v>0</v>
      </c>
      <c r="I8" s="18">
        <f>IFERROR(IF(OperativniTroškovi[[#This Row],[Proračun]]=OperativniTroškovi[[#This Row],[Trenutačno razdoblje]],0,IF(OperativniTroškovi[[#This Row],[Trenutačno razdoblje]]&gt;OperativniTroškovi[[#This Row],[Proračun]],ABS((OperativniTroškovi[[#This Row],[Trenutačno razdoblje]]/OperativniTroškovi[[#This Row],[Proračun]])-1),IF(AND(OperativniTroškovi[[#This Row],[Trenutačno razdoblje]]&lt;OperativniTroškovi[[#This Row],[Proračun]],OperativniTroškovi[[#This Row],[Proračun]]&lt;0),-((OperativniTroškovi[[#This Row],[Trenutačno razdoblje]]/OperativniTroškovi[[#This Row],[Proračun]])-1),(OperativniTroškovi[[#This Row],[Trenutačno razdoblje]]/OperativniTroškovi[[#This Row],[Proračun]])-1))),"-")</f>
        <v>0</v>
      </c>
    </row>
    <row r="9" spans="2:12" ht="30" customHeight="1" x14ac:dyDescent="0.25">
      <c r="B9" s="3" t="s">
        <v>48</v>
      </c>
      <c r="C9" s="17" t="s">
        <v>54</v>
      </c>
      <c r="D9" s="10"/>
      <c r="E9" s="10"/>
      <c r="F9" s="10"/>
      <c r="G9" s="18" t="str">
        <f>IFERROR(IF(Prihod_od_prodaje=0,"-",OperativniTroškovi[Trenutačno razdoblje]/Prihod_od_prodaje),"-")</f>
        <v>-</v>
      </c>
      <c r="H9" s="18">
        <f>IFERROR(IF(OperativniTroškovi[[#This Row],[Prethodno razdoblje]]=OperativniTroškovi[[#This Row],[Trenutačno razdoblje]],0,IF(OperativniTroškovi[[#This Row],[Trenutačno razdoblje]]&gt;OperativniTroškovi[[#This Row],[Prethodno razdoblje]],ABS((OperativniTroškovi[[#This Row],[Trenutačno razdoblje]]/OperativniTroškovi[[#This Row],[Prethodno razdoblje]])-1),IF(AND(OperativniTroškovi[[#This Row],[Trenutačno razdoblje]]&lt;OperativniTroškovi[[#This Row],[Prethodno razdoblje]],OperativniTroškovi[[#This Row],[Prethodno razdoblje]]&lt;0),-((OperativniTroškovi[[#This Row],[Trenutačno razdoblje]]/OperativniTroškovi[[#This Row],[Prethodno razdoblje]])-1),(OperativniTroškovi[[#This Row],[Trenutačno razdoblje]]/OperativniTroškovi[[#This Row],[Prethodno razdoblje]])-1))),"-")</f>
        <v>0</v>
      </c>
      <c r="I9" s="18">
        <f>IFERROR(IF(OperativniTroškovi[[#This Row],[Proračun]]=OperativniTroškovi[[#This Row],[Trenutačno razdoblje]],0,IF(OperativniTroškovi[[#This Row],[Trenutačno razdoblje]]&gt;OperativniTroškovi[[#This Row],[Proračun]],ABS((OperativniTroškovi[[#This Row],[Trenutačno razdoblje]]/OperativniTroškovi[[#This Row],[Proračun]])-1),IF(AND(OperativniTroškovi[[#This Row],[Trenutačno razdoblje]]&lt;OperativniTroškovi[[#This Row],[Proračun]],OperativniTroškovi[[#This Row],[Proračun]]&lt;0),-((OperativniTroškovi[[#This Row],[Trenutačno razdoblje]]/OperativniTroškovi[[#This Row],[Proračun]])-1),(OperativniTroškovi[[#This Row],[Trenutačno razdoblje]]/OperativniTroškovi[[#This Row],[Proračun]])-1))),"-")</f>
        <v>0</v>
      </c>
      <c r="L9" s="22"/>
    </row>
    <row r="10" spans="2:12" ht="30" customHeight="1" x14ac:dyDescent="0.25">
      <c r="B10" s="3" t="s">
        <v>48</v>
      </c>
      <c r="C10" s="17" t="s">
        <v>55</v>
      </c>
      <c r="D10" s="10"/>
      <c r="E10" s="10"/>
      <c r="F10" s="10"/>
      <c r="G10" s="18" t="str">
        <f>IFERROR(IF(Prihod_od_prodaje=0,"-",OperativniTroškovi[Trenutačno razdoblje]/Prihod_od_prodaje),"-")</f>
        <v>-</v>
      </c>
      <c r="H10" s="18">
        <f>IFERROR(IF(OperativniTroškovi[[#This Row],[Prethodno razdoblje]]=OperativniTroškovi[[#This Row],[Trenutačno razdoblje]],0,IF(OperativniTroškovi[[#This Row],[Trenutačno razdoblje]]&gt;OperativniTroškovi[[#This Row],[Prethodno razdoblje]],ABS((OperativniTroškovi[[#This Row],[Trenutačno razdoblje]]/OperativniTroškovi[[#This Row],[Prethodno razdoblje]])-1),IF(AND(OperativniTroškovi[[#This Row],[Trenutačno razdoblje]]&lt;OperativniTroškovi[[#This Row],[Prethodno razdoblje]],OperativniTroškovi[[#This Row],[Prethodno razdoblje]]&lt;0),-((OperativniTroškovi[[#This Row],[Trenutačno razdoblje]]/OperativniTroškovi[[#This Row],[Prethodno razdoblje]])-1),(OperativniTroškovi[[#This Row],[Trenutačno razdoblje]]/OperativniTroškovi[[#This Row],[Prethodno razdoblje]])-1))),"-")</f>
        <v>0</v>
      </c>
      <c r="I10" s="18">
        <f>IFERROR(IF(OperativniTroškovi[[#This Row],[Proračun]]=OperativniTroškovi[[#This Row],[Trenutačno razdoblje]],0,IF(OperativniTroškovi[[#This Row],[Trenutačno razdoblje]]&gt;OperativniTroškovi[[#This Row],[Proračun]],ABS((OperativniTroškovi[[#This Row],[Trenutačno razdoblje]]/OperativniTroškovi[[#This Row],[Proračun]])-1),IF(AND(OperativniTroškovi[[#This Row],[Trenutačno razdoblje]]&lt;OperativniTroškovi[[#This Row],[Proračun]],OperativniTroškovi[[#This Row],[Proračun]]&lt;0),-((OperativniTroškovi[[#This Row],[Trenutačno razdoblje]]/OperativniTroškovi[[#This Row],[Proračun]])-1),(OperativniTroškovi[[#This Row],[Trenutačno razdoblje]]/OperativniTroškovi[[#This Row],[Proračun]])-1))),"-")</f>
        <v>0</v>
      </c>
      <c r="L10" s="22"/>
    </row>
    <row r="11" spans="2:12" ht="30" customHeight="1" x14ac:dyDescent="0.25">
      <c r="B11" s="3" t="s">
        <v>48</v>
      </c>
      <c r="C11" s="17" t="s">
        <v>53</v>
      </c>
      <c r="D11" s="10"/>
      <c r="E11" s="10"/>
      <c r="F11" s="10"/>
      <c r="G11" s="18" t="str">
        <f>IFERROR(IF(Prihod_od_prodaje=0,"-",OperativniTroškovi[Trenutačno razdoblje]/Prihod_od_prodaje),"-")</f>
        <v>-</v>
      </c>
      <c r="H11" s="18">
        <f>IFERROR(IF(OperativniTroškovi[[#This Row],[Prethodno razdoblje]]=OperativniTroškovi[[#This Row],[Trenutačno razdoblje]],0,IF(OperativniTroškovi[[#This Row],[Trenutačno razdoblje]]&gt;OperativniTroškovi[[#This Row],[Prethodno razdoblje]],ABS((OperativniTroškovi[[#This Row],[Trenutačno razdoblje]]/OperativniTroškovi[[#This Row],[Prethodno razdoblje]])-1),IF(AND(OperativniTroškovi[[#This Row],[Trenutačno razdoblje]]&lt;OperativniTroškovi[[#This Row],[Prethodno razdoblje]],OperativniTroškovi[[#This Row],[Prethodno razdoblje]]&lt;0),-((OperativniTroškovi[[#This Row],[Trenutačno razdoblje]]/OperativniTroškovi[[#This Row],[Prethodno razdoblje]])-1),(OperativniTroškovi[[#This Row],[Trenutačno razdoblje]]/OperativniTroškovi[[#This Row],[Prethodno razdoblje]])-1))),"-")</f>
        <v>0</v>
      </c>
      <c r="I11" s="18">
        <f>IFERROR(IF(OperativniTroškovi[[#This Row],[Proračun]]=OperativniTroškovi[[#This Row],[Trenutačno razdoblje]],0,IF(OperativniTroškovi[[#This Row],[Trenutačno razdoblje]]&gt;OperativniTroškovi[[#This Row],[Proračun]],ABS((OperativniTroškovi[[#This Row],[Trenutačno razdoblje]]/OperativniTroškovi[[#This Row],[Proračun]])-1),IF(AND(OperativniTroškovi[[#This Row],[Trenutačno razdoblje]]&lt;OperativniTroškovi[[#This Row],[Proračun]],OperativniTroškovi[[#This Row],[Proračun]]&lt;0),-((OperativniTroškovi[[#This Row],[Trenutačno razdoblje]]/OperativniTroškovi[[#This Row],[Proračun]])-1),(OperativniTroškovi[[#This Row],[Trenutačno razdoblje]]/OperativniTroškovi[[#This Row],[Proračun]])-1))),"-")</f>
        <v>0</v>
      </c>
    </row>
    <row r="12" spans="2:12" ht="30" customHeight="1" x14ac:dyDescent="0.25">
      <c r="B12" s="3" t="s">
        <v>48</v>
      </c>
      <c r="C12" s="17" t="s">
        <v>53</v>
      </c>
      <c r="D12" s="10"/>
      <c r="E12" s="10"/>
      <c r="F12" s="10"/>
      <c r="G12" s="18" t="str">
        <f>IFERROR(IF(Prihod_od_prodaje=0,"-",OperativniTroškovi[Trenutačno razdoblje]/Prihod_od_prodaje),"-")</f>
        <v>-</v>
      </c>
      <c r="H12" s="18">
        <f>IFERROR(IF(OperativniTroškovi[[#This Row],[Prethodno razdoblje]]=OperativniTroškovi[[#This Row],[Trenutačno razdoblje]],0,IF(OperativniTroškovi[[#This Row],[Trenutačno razdoblje]]&gt;OperativniTroškovi[[#This Row],[Prethodno razdoblje]],ABS((OperativniTroškovi[[#This Row],[Trenutačno razdoblje]]/OperativniTroškovi[[#This Row],[Prethodno razdoblje]])-1),IF(AND(OperativniTroškovi[[#This Row],[Trenutačno razdoblje]]&lt;OperativniTroškovi[[#This Row],[Prethodno razdoblje]],OperativniTroškovi[[#This Row],[Prethodno razdoblje]]&lt;0),-((OperativniTroškovi[[#This Row],[Trenutačno razdoblje]]/OperativniTroškovi[[#This Row],[Prethodno razdoblje]])-1),(OperativniTroškovi[[#This Row],[Trenutačno razdoblje]]/OperativniTroškovi[[#This Row],[Prethodno razdoblje]])-1))),"-")</f>
        <v>0</v>
      </c>
      <c r="I12" s="18">
        <f>IFERROR(IF(OperativniTroškovi[[#This Row],[Proračun]]=OperativniTroškovi[[#This Row],[Trenutačno razdoblje]],0,IF(OperativniTroškovi[[#This Row],[Trenutačno razdoblje]]&gt;OperativniTroškovi[[#This Row],[Proračun]],ABS((OperativniTroškovi[[#This Row],[Trenutačno razdoblje]]/OperativniTroškovi[[#This Row],[Proračun]])-1),IF(AND(OperativniTroškovi[[#This Row],[Trenutačno razdoblje]]&lt;OperativniTroškovi[[#This Row],[Proračun]],OperativniTroškovi[[#This Row],[Proračun]]&lt;0),-((OperativniTroškovi[[#This Row],[Trenutačno razdoblje]]/OperativniTroškovi[[#This Row],[Proračun]])-1),(OperativniTroškovi[[#This Row],[Trenutačno razdoblje]]/OperativniTroškovi[[#This Row],[Proračun]])-1))),"-")</f>
        <v>0</v>
      </c>
    </row>
    <row r="13" spans="2:12" ht="30" customHeight="1" x14ac:dyDescent="0.25">
      <c r="B13" s="3" t="s">
        <v>49</v>
      </c>
      <c r="C13" s="17" t="s">
        <v>56</v>
      </c>
      <c r="D13" s="10"/>
      <c r="E13" s="10"/>
      <c r="F13" s="10"/>
      <c r="G13" s="18" t="str">
        <f>IFERROR(IF(Prihod_od_prodaje=0,"-",OperativniTroškovi[Trenutačno razdoblje]/Prihod_od_prodaje),"-")</f>
        <v>-</v>
      </c>
      <c r="H13" s="18">
        <f>IFERROR(IF(OperativniTroškovi[[#This Row],[Prethodno razdoblje]]=OperativniTroškovi[[#This Row],[Trenutačno razdoblje]],0,IF(OperativniTroškovi[[#This Row],[Trenutačno razdoblje]]&gt;OperativniTroškovi[[#This Row],[Prethodno razdoblje]],ABS((OperativniTroškovi[[#This Row],[Trenutačno razdoblje]]/OperativniTroškovi[[#This Row],[Prethodno razdoblje]])-1),IF(AND(OperativniTroškovi[[#This Row],[Trenutačno razdoblje]]&lt;OperativniTroškovi[[#This Row],[Prethodno razdoblje]],OperativniTroškovi[[#This Row],[Prethodno razdoblje]]&lt;0),-((OperativniTroškovi[[#This Row],[Trenutačno razdoblje]]/OperativniTroškovi[[#This Row],[Prethodno razdoblje]])-1),(OperativniTroškovi[[#This Row],[Trenutačno razdoblje]]/OperativniTroškovi[[#This Row],[Prethodno razdoblje]])-1))),"-")</f>
        <v>0</v>
      </c>
      <c r="I13" s="18">
        <f>IFERROR(IF(OperativniTroškovi[[#This Row],[Proračun]]=OperativniTroškovi[[#This Row],[Trenutačno razdoblje]],0,IF(OperativniTroškovi[[#This Row],[Trenutačno razdoblje]]&gt;OperativniTroškovi[[#This Row],[Proračun]],ABS((OperativniTroškovi[[#This Row],[Trenutačno razdoblje]]/OperativniTroškovi[[#This Row],[Proračun]])-1),IF(AND(OperativniTroškovi[[#This Row],[Trenutačno razdoblje]]&lt;OperativniTroškovi[[#This Row],[Proračun]],OperativniTroškovi[[#This Row],[Proračun]]&lt;0),-((OperativniTroškovi[[#This Row],[Trenutačno razdoblje]]/OperativniTroškovi[[#This Row],[Proračun]])-1),(OperativniTroškovi[[#This Row],[Trenutačno razdoblje]]/OperativniTroškovi[[#This Row],[Proračun]])-1))),"-")</f>
        <v>0</v>
      </c>
    </row>
    <row r="14" spans="2:12" ht="30" customHeight="1" x14ac:dyDescent="0.25">
      <c r="B14" s="3" t="s">
        <v>49</v>
      </c>
      <c r="C14" s="17" t="s">
        <v>57</v>
      </c>
      <c r="D14" s="10"/>
      <c r="E14" s="10"/>
      <c r="F14" s="10"/>
      <c r="G14" s="18" t="str">
        <f>IFERROR(IF(Prihod_od_prodaje=0,"-",OperativniTroškovi[Trenutačno razdoblje]/Prihod_od_prodaje),"-")</f>
        <v>-</v>
      </c>
      <c r="H14" s="18">
        <f>IFERROR(IF(OperativniTroškovi[[#This Row],[Prethodno razdoblje]]=OperativniTroškovi[[#This Row],[Trenutačno razdoblje]],0,IF(OperativniTroškovi[[#This Row],[Trenutačno razdoblje]]&gt;OperativniTroškovi[[#This Row],[Prethodno razdoblje]],ABS((OperativniTroškovi[[#This Row],[Trenutačno razdoblje]]/OperativniTroškovi[[#This Row],[Prethodno razdoblje]])-1),IF(AND(OperativniTroškovi[[#This Row],[Trenutačno razdoblje]]&lt;OperativniTroškovi[[#This Row],[Prethodno razdoblje]],OperativniTroškovi[[#This Row],[Prethodno razdoblje]]&lt;0),-((OperativniTroškovi[[#This Row],[Trenutačno razdoblje]]/OperativniTroškovi[[#This Row],[Prethodno razdoblje]])-1),(OperativniTroškovi[[#This Row],[Trenutačno razdoblje]]/OperativniTroškovi[[#This Row],[Prethodno razdoblje]])-1))),"-")</f>
        <v>0</v>
      </c>
      <c r="I14" s="18">
        <f>IFERROR(IF(OperativniTroškovi[[#This Row],[Proračun]]=OperativniTroškovi[[#This Row],[Trenutačno razdoblje]],0,IF(OperativniTroškovi[[#This Row],[Trenutačno razdoblje]]&gt;OperativniTroškovi[[#This Row],[Proračun]],ABS((OperativniTroškovi[[#This Row],[Trenutačno razdoblje]]/OperativniTroškovi[[#This Row],[Proračun]])-1),IF(AND(OperativniTroškovi[[#This Row],[Trenutačno razdoblje]]&lt;OperativniTroškovi[[#This Row],[Proračun]],OperativniTroškovi[[#This Row],[Proračun]]&lt;0),-((OperativniTroškovi[[#This Row],[Trenutačno razdoblje]]/OperativniTroškovi[[#This Row],[Proračun]])-1),(OperativniTroškovi[[#This Row],[Trenutačno razdoblje]]/OperativniTroškovi[[#This Row],[Proračun]])-1))),"-")</f>
        <v>0</v>
      </c>
    </row>
    <row r="15" spans="2:12" ht="30" customHeight="1" x14ac:dyDescent="0.25">
      <c r="B15" s="3" t="s">
        <v>49</v>
      </c>
      <c r="C15" s="17" t="s">
        <v>58</v>
      </c>
      <c r="D15" s="10"/>
      <c r="E15" s="10"/>
      <c r="F15" s="10"/>
      <c r="G15" s="18" t="str">
        <f>IFERROR(IF(Prihod_od_prodaje=0,"-",OperativniTroškovi[Trenutačno razdoblje]/Prihod_od_prodaje),"-")</f>
        <v>-</v>
      </c>
      <c r="H15" s="18">
        <f>IFERROR(IF(OperativniTroškovi[[#This Row],[Prethodno razdoblje]]=OperativniTroškovi[[#This Row],[Trenutačno razdoblje]],0,IF(OperativniTroškovi[[#This Row],[Trenutačno razdoblje]]&gt;OperativniTroškovi[[#This Row],[Prethodno razdoblje]],ABS((OperativniTroškovi[[#This Row],[Trenutačno razdoblje]]/OperativniTroškovi[[#This Row],[Prethodno razdoblje]])-1),IF(AND(OperativniTroškovi[[#This Row],[Trenutačno razdoblje]]&lt;OperativniTroškovi[[#This Row],[Prethodno razdoblje]],OperativniTroškovi[[#This Row],[Prethodno razdoblje]]&lt;0),-((OperativniTroškovi[[#This Row],[Trenutačno razdoblje]]/OperativniTroškovi[[#This Row],[Prethodno razdoblje]])-1),(OperativniTroškovi[[#This Row],[Trenutačno razdoblje]]/OperativniTroškovi[[#This Row],[Prethodno razdoblje]])-1))),"-")</f>
        <v>0</v>
      </c>
      <c r="I15" s="18">
        <f>IFERROR(IF(OperativniTroškovi[[#This Row],[Proračun]]=OperativniTroškovi[[#This Row],[Trenutačno razdoblje]],0,IF(OperativniTroškovi[[#This Row],[Trenutačno razdoblje]]&gt;OperativniTroškovi[[#This Row],[Proračun]],ABS((OperativniTroškovi[[#This Row],[Trenutačno razdoblje]]/OperativniTroškovi[[#This Row],[Proračun]])-1),IF(AND(OperativniTroškovi[[#This Row],[Trenutačno razdoblje]]&lt;OperativniTroškovi[[#This Row],[Proračun]],OperativniTroškovi[[#This Row],[Proračun]]&lt;0),-((OperativniTroškovi[[#This Row],[Trenutačno razdoblje]]/OperativniTroškovi[[#This Row],[Proračun]])-1),(OperativniTroškovi[[#This Row],[Trenutačno razdoblje]]/OperativniTroškovi[[#This Row],[Proračun]])-1))),"-")</f>
        <v>0</v>
      </c>
    </row>
    <row r="16" spans="2:12" ht="30" customHeight="1" x14ac:dyDescent="0.25">
      <c r="B16" s="3" t="s">
        <v>49</v>
      </c>
      <c r="C16" s="17" t="s">
        <v>59</v>
      </c>
      <c r="D16" s="10"/>
      <c r="E16" s="10"/>
      <c r="F16" s="10"/>
      <c r="G16" s="18" t="str">
        <f>IFERROR(IF(Prihod_od_prodaje=0,"-",OperativniTroškovi[Trenutačno razdoblje]/Prihod_od_prodaje),"-")</f>
        <v>-</v>
      </c>
      <c r="H16" s="18">
        <f>IFERROR(IF(OperativniTroškovi[[#This Row],[Prethodno razdoblje]]=OperativniTroškovi[[#This Row],[Trenutačno razdoblje]],0,IF(OperativniTroškovi[[#This Row],[Trenutačno razdoblje]]&gt;OperativniTroškovi[[#This Row],[Prethodno razdoblje]],ABS((OperativniTroškovi[[#This Row],[Trenutačno razdoblje]]/OperativniTroškovi[[#This Row],[Prethodno razdoblje]])-1),IF(AND(OperativniTroškovi[[#This Row],[Trenutačno razdoblje]]&lt;OperativniTroškovi[[#This Row],[Prethodno razdoblje]],OperativniTroškovi[[#This Row],[Prethodno razdoblje]]&lt;0),-((OperativniTroškovi[[#This Row],[Trenutačno razdoblje]]/OperativniTroškovi[[#This Row],[Prethodno razdoblje]])-1),(OperativniTroškovi[[#This Row],[Trenutačno razdoblje]]/OperativniTroškovi[[#This Row],[Prethodno razdoblje]])-1))),"-")</f>
        <v>0</v>
      </c>
      <c r="I16" s="18">
        <f>IFERROR(IF(OperativniTroškovi[[#This Row],[Proračun]]=OperativniTroškovi[[#This Row],[Trenutačno razdoblje]],0,IF(OperativniTroškovi[[#This Row],[Trenutačno razdoblje]]&gt;OperativniTroškovi[[#This Row],[Proračun]],ABS((OperativniTroškovi[[#This Row],[Trenutačno razdoblje]]/OperativniTroškovi[[#This Row],[Proračun]])-1),IF(AND(OperativniTroškovi[[#This Row],[Trenutačno razdoblje]]&lt;OperativniTroškovi[[#This Row],[Proračun]],OperativniTroškovi[[#This Row],[Proračun]]&lt;0),-((OperativniTroškovi[[#This Row],[Trenutačno razdoblje]]/OperativniTroškovi[[#This Row],[Proračun]])-1),(OperativniTroškovi[[#This Row],[Trenutačno razdoblje]]/OperativniTroškovi[[#This Row],[Proračun]])-1))),"-")</f>
        <v>0</v>
      </c>
    </row>
    <row r="17" spans="2:9" ht="30" customHeight="1" x14ac:dyDescent="0.25">
      <c r="B17" s="3" t="s">
        <v>49</v>
      </c>
      <c r="C17" s="17" t="s">
        <v>60</v>
      </c>
      <c r="D17" s="10"/>
      <c r="E17" s="10"/>
      <c r="F17" s="10"/>
      <c r="G17" s="18" t="str">
        <f>IFERROR(IF(Prihod_od_prodaje=0,"-",OperativniTroškovi[Trenutačno razdoblje]/Prihod_od_prodaje),"-")</f>
        <v>-</v>
      </c>
      <c r="H17" s="18">
        <f>IFERROR(IF(OperativniTroškovi[[#This Row],[Prethodno razdoblje]]=OperativniTroškovi[[#This Row],[Trenutačno razdoblje]],0,IF(OperativniTroškovi[[#This Row],[Trenutačno razdoblje]]&gt;OperativniTroškovi[[#This Row],[Prethodno razdoblje]],ABS((OperativniTroškovi[[#This Row],[Trenutačno razdoblje]]/OperativniTroškovi[[#This Row],[Prethodno razdoblje]])-1),IF(AND(OperativniTroškovi[[#This Row],[Trenutačno razdoblje]]&lt;OperativniTroškovi[[#This Row],[Prethodno razdoblje]],OperativniTroškovi[[#This Row],[Prethodno razdoblje]]&lt;0),-((OperativniTroškovi[[#This Row],[Trenutačno razdoblje]]/OperativniTroškovi[[#This Row],[Prethodno razdoblje]])-1),(OperativniTroškovi[[#This Row],[Trenutačno razdoblje]]/OperativniTroškovi[[#This Row],[Prethodno razdoblje]])-1))),"-")</f>
        <v>0</v>
      </c>
      <c r="I17" s="18">
        <f>IFERROR(IF(OperativniTroškovi[[#This Row],[Proračun]]=OperativniTroškovi[[#This Row],[Trenutačno razdoblje]],0,IF(OperativniTroškovi[[#This Row],[Trenutačno razdoblje]]&gt;OperativniTroškovi[[#This Row],[Proračun]],ABS((OperativniTroškovi[[#This Row],[Trenutačno razdoblje]]/OperativniTroškovi[[#This Row],[Proračun]])-1),IF(AND(OperativniTroškovi[[#This Row],[Trenutačno razdoblje]]&lt;OperativniTroškovi[[#This Row],[Proračun]],OperativniTroškovi[[#This Row],[Proračun]]&lt;0),-((OperativniTroškovi[[#This Row],[Trenutačno razdoblje]]/OperativniTroškovi[[#This Row],[Proračun]])-1),(OperativniTroškovi[[#This Row],[Trenutačno razdoblje]]/OperativniTroškovi[[#This Row],[Proračun]])-1))),"-")</f>
        <v>0</v>
      </c>
    </row>
    <row r="18" spans="2:9" ht="30" customHeight="1" x14ac:dyDescent="0.25">
      <c r="B18" s="3" t="s">
        <v>49</v>
      </c>
      <c r="C18" s="17" t="s">
        <v>61</v>
      </c>
      <c r="D18" s="10"/>
      <c r="E18" s="10"/>
      <c r="F18" s="10"/>
      <c r="G18" s="18" t="str">
        <f>IFERROR(IF(Prihod_od_prodaje=0,"-",OperativniTroškovi[Trenutačno razdoblje]/Prihod_od_prodaje),"-")</f>
        <v>-</v>
      </c>
      <c r="H18" s="18">
        <f>IFERROR(IF(OperativniTroškovi[[#This Row],[Prethodno razdoblje]]=OperativniTroškovi[[#This Row],[Trenutačno razdoblje]],0,IF(OperativniTroškovi[[#This Row],[Trenutačno razdoblje]]&gt;OperativniTroškovi[[#This Row],[Prethodno razdoblje]],ABS((OperativniTroškovi[[#This Row],[Trenutačno razdoblje]]/OperativniTroškovi[[#This Row],[Prethodno razdoblje]])-1),IF(AND(OperativniTroškovi[[#This Row],[Trenutačno razdoblje]]&lt;OperativniTroškovi[[#This Row],[Prethodno razdoblje]],OperativniTroškovi[[#This Row],[Prethodno razdoblje]]&lt;0),-((OperativniTroškovi[[#This Row],[Trenutačno razdoblje]]/OperativniTroškovi[[#This Row],[Prethodno razdoblje]])-1),(OperativniTroškovi[[#This Row],[Trenutačno razdoblje]]/OperativniTroškovi[[#This Row],[Prethodno razdoblje]])-1))),"-")</f>
        <v>0</v>
      </c>
      <c r="I18" s="18">
        <f>IFERROR(IF(OperativniTroškovi[[#This Row],[Proračun]]=OperativniTroškovi[[#This Row],[Trenutačno razdoblje]],0,IF(OperativniTroškovi[[#This Row],[Trenutačno razdoblje]]&gt;OperativniTroškovi[[#This Row],[Proračun]],ABS((OperativniTroškovi[[#This Row],[Trenutačno razdoblje]]/OperativniTroškovi[[#This Row],[Proračun]])-1),IF(AND(OperativniTroškovi[[#This Row],[Trenutačno razdoblje]]&lt;OperativniTroškovi[[#This Row],[Proračun]],OperativniTroškovi[[#This Row],[Proračun]]&lt;0),-((OperativniTroškovi[[#This Row],[Trenutačno razdoblje]]/OperativniTroškovi[[#This Row],[Proračun]])-1),(OperativniTroškovi[[#This Row],[Trenutačno razdoblje]]/OperativniTroškovi[[#This Row],[Proračun]])-1))),"-")</f>
        <v>0</v>
      </c>
    </row>
    <row r="19" spans="2:9" ht="30" customHeight="1" x14ac:dyDescent="0.25">
      <c r="B19" s="3" t="s">
        <v>49</v>
      </c>
      <c r="C19" s="17" t="s">
        <v>62</v>
      </c>
      <c r="D19" s="10"/>
      <c r="E19" s="10"/>
      <c r="F19" s="10"/>
      <c r="G19" s="18" t="str">
        <f>IFERROR(IF(Prihod_od_prodaje=0,"-",OperativniTroškovi[Trenutačno razdoblje]/Prihod_od_prodaje),"-")</f>
        <v>-</v>
      </c>
      <c r="H19" s="18">
        <f>IFERROR(IF(OperativniTroškovi[[#This Row],[Prethodno razdoblje]]=OperativniTroškovi[[#This Row],[Trenutačno razdoblje]],0,IF(OperativniTroškovi[[#This Row],[Trenutačno razdoblje]]&gt;OperativniTroškovi[[#This Row],[Prethodno razdoblje]],ABS((OperativniTroškovi[[#This Row],[Trenutačno razdoblje]]/OperativniTroškovi[[#This Row],[Prethodno razdoblje]])-1),IF(AND(OperativniTroškovi[[#This Row],[Trenutačno razdoblje]]&lt;OperativniTroškovi[[#This Row],[Prethodno razdoblje]],OperativniTroškovi[[#This Row],[Prethodno razdoblje]]&lt;0),-((OperativniTroškovi[[#This Row],[Trenutačno razdoblje]]/OperativniTroškovi[[#This Row],[Prethodno razdoblje]])-1),(OperativniTroškovi[[#This Row],[Trenutačno razdoblje]]/OperativniTroškovi[[#This Row],[Prethodno razdoblje]])-1))),"-")</f>
        <v>0</v>
      </c>
      <c r="I19" s="18">
        <f>IFERROR(IF(OperativniTroškovi[[#This Row],[Proračun]]=OperativniTroškovi[[#This Row],[Trenutačno razdoblje]],0,IF(OperativniTroškovi[[#This Row],[Trenutačno razdoblje]]&gt;OperativniTroškovi[[#This Row],[Proračun]],ABS((OperativniTroškovi[[#This Row],[Trenutačno razdoblje]]/OperativniTroškovi[[#This Row],[Proračun]])-1),IF(AND(OperativniTroškovi[[#This Row],[Trenutačno razdoblje]]&lt;OperativniTroškovi[[#This Row],[Proračun]],OperativniTroškovi[[#This Row],[Proračun]]&lt;0),-((OperativniTroškovi[[#This Row],[Trenutačno razdoblje]]/OperativniTroškovi[[#This Row],[Proračun]])-1),(OperativniTroškovi[[#This Row],[Trenutačno razdoblje]]/OperativniTroškovi[[#This Row],[Proračun]])-1))),"-")</f>
        <v>0</v>
      </c>
    </row>
    <row r="20" spans="2:9" ht="30" customHeight="1" x14ac:dyDescent="0.25">
      <c r="B20" s="3" t="s">
        <v>49</v>
      </c>
      <c r="C20" s="17" t="s">
        <v>63</v>
      </c>
      <c r="D20" s="10"/>
      <c r="E20" s="10"/>
      <c r="F20" s="10"/>
      <c r="G20" s="18" t="str">
        <f>IFERROR(IF(Prihod_od_prodaje=0,"-",OperativniTroškovi[Trenutačno razdoblje]/Prihod_od_prodaje),"-")</f>
        <v>-</v>
      </c>
      <c r="H20" s="18">
        <f>IFERROR(IF(OperativniTroškovi[[#This Row],[Prethodno razdoblje]]=OperativniTroškovi[[#This Row],[Trenutačno razdoblje]],0,IF(OperativniTroškovi[[#This Row],[Trenutačno razdoblje]]&gt;OperativniTroškovi[[#This Row],[Prethodno razdoblje]],ABS((OperativniTroškovi[[#This Row],[Trenutačno razdoblje]]/OperativniTroškovi[[#This Row],[Prethodno razdoblje]])-1),IF(AND(OperativniTroškovi[[#This Row],[Trenutačno razdoblje]]&lt;OperativniTroškovi[[#This Row],[Prethodno razdoblje]],OperativniTroškovi[[#This Row],[Prethodno razdoblje]]&lt;0),-((OperativniTroškovi[[#This Row],[Trenutačno razdoblje]]/OperativniTroškovi[[#This Row],[Prethodno razdoblje]])-1),(OperativniTroškovi[[#This Row],[Trenutačno razdoblje]]/OperativniTroškovi[[#This Row],[Prethodno razdoblje]])-1))),"-")</f>
        <v>0</v>
      </c>
      <c r="I20" s="18">
        <f>IFERROR(IF(OperativniTroškovi[[#This Row],[Proračun]]=OperativniTroškovi[[#This Row],[Trenutačno razdoblje]],0,IF(OperativniTroškovi[[#This Row],[Trenutačno razdoblje]]&gt;OperativniTroškovi[[#This Row],[Proračun]],ABS((OperativniTroškovi[[#This Row],[Trenutačno razdoblje]]/OperativniTroškovi[[#This Row],[Proračun]])-1),IF(AND(OperativniTroškovi[[#This Row],[Trenutačno razdoblje]]&lt;OperativniTroškovi[[#This Row],[Proračun]],OperativniTroškovi[[#This Row],[Proračun]]&lt;0),-((OperativniTroškovi[[#This Row],[Trenutačno razdoblje]]/OperativniTroškovi[[#This Row],[Proračun]])-1),(OperativniTroškovi[[#This Row],[Trenutačno razdoblje]]/OperativniTroškovi[[#This Row],[Proračun]])-1))),"-")</f>
        <v>0</v>
      </c>
    </row>
    <row r="21" spans="2:9" ht="30" customHeight="1" x14ac:dyDescent="0.25">
      <c r="B21" s="3" t="s">
        <v>49</v>
      </c>
      <c r="C21" s="17" t="s">
        <v>64</v>
      </c>
      <c r="D21" s="10"/>
      <c r="E21" s="10"/>
      <c r="F21" s="10"/>
      <c r="G21" s="18" t="str">
        <f>IFERROR(IF(Prihod_od_prodaje=0,"-",OperativniTroškovi[Trenutačno razdoblje]/Prihod_od_prodaje),"-")</f>
        <v>-</v>
      </c>
      <c r="H21" s="18">
        <f>IFERROR(IF(OperativniTroškovi[[#This Row],[Prethodno razdoblje]]=OperativniTroškovi[[#This Row],[Trenutačno razdoblje]],0,IF(OperativniTroškovi[[#This Row],[Trenutačno razdoblje]]&gt;OperativniTroškovi[[#This Row],[Prethodno razdoblje]],ABS((OperativniTroškovi[[#This Row],[Trenutačno razdoblje]]/OperativniTroškovi[[#This Row],[Prethodno razdoblje]])-1),IF(AND(OperativniTroškovi[[#This Row],[Trenutačno razdoblje]]&lt;OperativniTroškovi[[#This Row],[Prethodno razdoblje]],OperativniTroškovi[[#This Row],[Prethodno razdoblje]]&lt;0),-((OperativniTroškovi[[#This Row],[Trenutačno razdoblje]]/OperativniTroškovi[[#This Row],[Prethodno razdoblje]])-1),(OperativniTroškovi[[#This Row],[Trenutačno razdoblje]]/OperativniTroškovi[[#This Row],[Prethodno razdoblje]])-1))),"-")</f>
        <v>0</v>
      </c>
      <c r="I21" s="18">
        <f>IFERROR(IF(OperativniTroškovi[[#This Row],[Proračun]]=OperativniTroškovi[[#This Row],[Trenutačno razdoblje]],0,IF(OperativniTroškovi[[#This Row],[Trenutačno razdoblje]]&gt;OperativniTroškovi[[#This Row],[Proračun]],ABS((OperativniTroškovi[[#This Row],[Trenutačno razdoblje]]/OperativniTroškovi[[#This Row],[Proračun]])-1),IF(AND(OperativniTroškovi[[#This Row],[Trenutačno razdoblje]]&lt;OperativniTroškovi[[#This Row],[Proračun]],OperativniTroškovi[[#This Row],[Proračun]]&lt;0),-((OperativniTroškovi[[#This Row],[Trenutačno razdoblje]]/OperativniTroškovi[[#This Row],[Proračun]])-1),(OperativniTroškovi[[#This Row],[Trenutačno razdoblje]]/OperativniTroškovi[[#This Row],[Proračun]])-1))),"-")</f>
        <v>0</v>
      </c>
    </row>
    <row r="22" spans="2:9" ht="30" customHeight="1" x14ac:dyDescent="0.25">
      <c r="B22" s="3" t="s">
        <v>49</v>
      </c>
      <c r="C22" s="17" t="s">
        <v>65</v>
      </c>
      <c r="D22" s="10"/>
      <c r="E22" s="10"/>
      <c r="F22" s="10"/>
      <c r="G22" s="18" t="str">
        <f>IFERROR(IF(Prihod_od_prodaje=0,"-",OperativniTroškovi[Trenutačno razdoblje]/Prihod_od_prodaje),"-")</f>
        <v>-</v>
      </c>
      <c r="H22" s="18">
        <f>IFERROR(IF(OperativniTroškovi[[#This Row],[Prethodno razdoblje]]=OperativniTroškovi[[#This Row],[Trenutačno razdoblje]],0,IF(OperativniTroškovi[[#This Row],[Trenutačno razdoblje]]&gt;OperativniTroškovi[[#This Row],[Prethodno razdoblje]],ABS((OperativniTroškovi[[#This Row],[Trenutačno razdoblje]]/OperativniTroškovi[[#This Row],[Prethodno razdoblje]])-1),IF(AND(OperativniTroškovi[[#This Row],[Trenutačno razdoblje]]&lt;OperativniTroškovi[[#This Row],[Prethodno razdoblje]],OperativniTroškovi[[#This Row],[Prethodno razdoblje]]&lt;0),-((OperativniTroškovi[[#This Row],[Trenutačno razdoblje]]/OperativniTroškovi[[#This Row],[Prethodno razdoblje]])-1),(OperativniTroškovi[[#This Row],[Trenutačno razdoblje]]/OperativniTroškovi[[#This Row],[Prethodno razdoblje]])-1))),"-")</f>
        <v>0</v>
      </c>
      <c r="I22" s="18">
        <f>IFERROR(IF(OperativniTroškovi[[#This Row],[Proračun]]=OperativniTroškovi[[#This Row],[Trenutačno razdoblje]],0,IF(OperativniTroškovi[[#This Row],[Trenutačno razdoblje]]&gt;OperativniTroškovi[[#This Row],[Proračun]],ABS((OperativniTroškovi[[#This Row],[Trenutačno razdoblje]]/OperativniTroškovi[[#This Row],[Proračun]])-1),IF(AND(OperativniTroškovi[[#This Row],[Trenutačno razdoblje]]&lt;OperativniTroškovi[[#This Row],[Proračun]],OperativniTroškovi[[#This Row],[Proračun]]&lt;0),-((OperativniTroškovi[[#This Row],[Trenutačno razdoblje]]/OperativniTroškovi[[#This Row],[Proračun]])-1),(OperativniTroškovi[[#This Row],[Trenutačno razdoblje]]/OperativniTroškovi[[#This Row],[Proračun]])-1))),"-")</f>
        <v>0</v>
      </c>
    </row>
    <row r="23" spans="2:9" ht="30" customHeight="1" x14ac:dyDescent="0.25">
      <c r="B23" s="3" t="s">
        <v>49</v>
      </c>
      <c r="C23" s="17" t="s">
        <v>53</v>
      </c>
      <c r="D23" s="10"/>
      <c r="E23" s="10"/>
      <c r="F23" s="10"/>
      <c r="G23" s="18" t="str">
        <f>IFERROR(IF(Prihod_od_prodaje=0,"-",OperativniTroškovi[Trenutačno razdoblje]/Prihod_od_prodaje),"-")</f>
        <v>-</v>
      </c>
      <c r="H23" s="18">
        <f>IFERROR(IF(OperativniTroškovi[[#This Row],[Prethodno razdoblje]]=OperativniTroškovi[[#This Row],[Trenutačno razdoblje]],0,IF(OperativniTroškovi[[#This Row],[Trenutačno razdoblje]]&gt;OperativniTroškovi[[#This Row],[Prethodno razdoblje]],ABS((OperativniTroškovi[[#This Row],[Trenutačno razdoblje]]/OperativniTroškovi[[#This Row],[Prethodno razdoblje]])-1),IF(AND(OperativniTroškovi[[#This Row],[Trenutačno razdoblje]]&lt;OperativniTroškovi[[#This Row],[Prethodno razdoblje]],OperativniTroškovi[[#This Row],[Prethodno razdoblje]]&lt;0),-((OperativniTroškovi[[#This Row],[Trenutačno razdoblje]]/OperativniTroškovi[[#This Row],[Prethodno razdoblje]])-1),(OperativniTroškovi[[#This Row],[Trenutačno razdoblje]]/OperativniTroškovi[[#This Row],[Prethodno razdoblje]])-1))),"-")</f>
        <v>0</v>
      </c>
      <c r="I23" s="18">
        <f>IFERROR(IF(OperativniTroškovi[[#This Row],[Proračun]]=OperativniTroškovi[[#This Row],[Trenutačno razdoblje]],0,IF(OperativniTroškovi[[#This Row],[Trenutačno razdoblje]]&gt;OperativniTroškovi[[#This Row],[Proračun]],ABS((OperativniTroškovi[[#This Row],[Trenutačno razdoblje]]/OperativniTroškovi[[#This Row],[Proračun]])-1),IF(AND(OperativniTroškovi[[#This Row],[Trenutačno razdoblje]]&lt;OperativniTroškovi[[#This Row],[Proračun]],OperativniTroškovi[[#This Row],[Proračun]]&lt;0),-((OperativniTroškovi[[#This Row],[Trenutačno razdoblje]]/OperativniTroškovi[[#This Row],[Proračun]])-1),(OperativniTroškovi[[#This Row],[Trenutačno razdoblje]]/OperativniTroškovi[[#This Row],[Proračun]])-1))),"-")</f>
        <v>0</v>
      </c>
    </row>
    <row r="24" spans="2:9" ht="30" customHeight="1" x14ac:dyDescent="0.25">
      <c r="B24" s="3" t="s">
        <v>49</v>
      </c>
      <c r="C24" s="17" t="s">
        <v>53</v>
      </c>
      <c r="D24" s="10"/>
      <c r="E24" s="10"/>
      <c r="F24" s="10"/>
      <c r="G24" s="18" t="str">
        <f>IFERROR(IF(Prihod_od_prodaje=0,"-",OperativniTroškovi[Trenutačno razdoblje]/Prihod_od_prodaje),"-")</f>
        <v>-</v>
      </c>
      <c r="H24" s="18">
        <f>IFERROR(IF(OperativniTroškovi[[#This Row],[Prethodno razdoblje]]=OperativniTroškovi[[#This Row],[Trenutačno razdoblje]],0,IF(OperativniTroškovi[[#This Row],[Trenutačno razdoblje]]&gt;OperativniTroškovi[[#This Row],[Prethodno razdoblje]],ABS((OperativniTroškovi[[#This Row],[Trenutačno razdoblje]]/OperativniTroškovi[[#This Row],[Prethodno razdoblje]])-1),IF(AND(OperativniTroškovi[[#This Row],[Trenutačno razdoblje]]&lt;OperativniTroškovi[[#This Row],[Prethodno razdoblje]],OperativniTroškovi[[#This Row],[Prethodno razdoblje]]&lt;0),-((OperativniTroškovi[[#This Row],[Trenutačno razdoblje]]/OperativniTroškovi[[#This Row],[Prethodno razdoblje]])-1),(OperativniTroškovi[[#This Row],[Trenutačno razdoblje]]/OperativniTroškovi[[#This Row],[Prethodno razdoblje]])-1))),"-")</f>
        <v>0</v>
      </c>
      <c r="I24" s="18">
        <f>IFERROR(IF(OperativniTroškovi[[#This Row],[Proračun]]=OperativniTroškovi[[#This Row],[Trenutačno razdoblje]],0,IF(OperativniTroškovi[[#This Row],[Trenutačno razdoblje]]&gt;OperativniTroškovi[[#This Row],[Proračun]],ABS((OperativniTroškovi[[#This Row],[Trenutačno razdoblje]]/OperativniTroškovi[[#This Row],[Proračun]])-1),IF(AND(OperativniTroškovi[[#This Row],[Trenutačno razdoblje]]&lt;OperativniTroškovi[[#This Row],[Proračun]],OperativniTroškovi[[#This Row],[Proračun]]&lt;0),-((OperativniTroškovi[[#This Row],[Trenutačno razdoblje]]/OperativniTroškovi[[#This Row],[Proračun]])-1),(OperativniTroškovi[[#This Row],[Trenutačno razdoblje]]/OperativniTroškovi[[#This Row],[Proračun]])-1))),"-")</f>
        <v>0</v>
      </c>
    </row>
    <row r="25" spans="2:9" ht="30" customHeight="1" x14ac:dyDescent="0.25">
      <c r="B25" s="4" t="s">
        <v>50</v>
      </c>
      <c r="C25" s="4"/>
      <c r="D25" s="25">
        <f>SUBTOTAL(109,OperativniTroškovi[Prethodno razdoblje])</f>
        <v>0</v>
      </c>
      <c r="E25" s="25">
        <f>SUBTOTAL(109,OperativniTroškovi[Proračun])</f>
        <v>0</v>
      </c>
      <c r="F25" s="25">
        <f>SUBTOTAL(109,OperativniTroškovi[Trenutačno razdoblje])</f>
        <v>0</v>
      </c>
      <c r="G25" s="23">
        <f>SUBTOTAL(109,OperativniTroškovi[Trenutačno razdoblje kao % prodaje])</f>
        <v>0</v>
      </c>
      <c r="H25" s="23">
        <f>SUBTOTAL(109,OperativniTroškovi[% promjene u odnosu na prethodno razdoblje])</f>
        <v>0</v>
      </c>
      <c r="I25" s="23">
        <f>SUBTOTAL(109,OperativniTroškovi[% promjene proračuna])</f>
        <v>0</v>
      </c>
    </row>
  </sheetData>
  <mergeCells count="1">
    <mergeCell ref="H1:I3"/>
  </mergeCells>
  <dataValidations count="16">
    <dataValidation allowBlank="1" showInputMessage="1" showErrorMessage="1" prompt="U ovom stupcu pod ovim zaglavljem automatski se računa % promjene proračuna" sqref="I4" xr:uid="{00000000-0002-0000-0300-000000000000}"/>
    <dataValidation allowBlank="1" showInputMessage="1" showErrorMessage="1" prompt="U ovom stupcu pod ovim zaglavljem automatski se računa % promjene u odnosu na prethodno razdoblje" sqref="H4" xr:uid="{00000000-0002-0000-0300-000001000000}"/>
    <dataValidation allowBlank="1" showInputMessage="1" showErrorMessage="1" prompt="U ovom stupcu pod ovim zaglavljem automatski se računa razdoblje kao % prodaje" sqref="G4" xr:uid="{00000000-0002-0000-0300-000002000000}"/>
    <dataValidation allowBlank="1" showInputMessage="1" showErrorMessage="1" prompt="U ovaj stupac pod ovo zaglavlje unesite iznos za trenutačno razdoblje" sqref="F4" xr:uid="{00000000-0002-0000-0300-000003000000}"/>
    <dataValidation allowBlank="1" showInputMessage="1" showErrorMessage="1" prompt="U ovaj stupac pod ovo zaglavlje unesite iznos proračuna" sqref="E4" xr:uid="{00000000-0002-0000-0300-000004000000}"/>
    <dataValidation allowBlank="1" showInputMessage="1" showErrorMessage="1" prompt="U ovaj stupac pod ovo zaglavlje unesite iznos za prethodno razdoblje" sqref="D4" xr:uid="{00000000-0002-0000-0300-000005000000}"/>
    <dataValidation allowBlank="1" showInputMessage="1" showErrorMessage="1" prompt="U ovaj stupac pod ovim naslovom unesite opis" sqref="C4" xr:uid="{00000000-0002-0000-0300-000006000000}"/>
    <dataValidation allowBlank="1" showInputMessage="1" showErrorMessage="1" prompt="U ovom stupcu pod ovim zaglavljem odaberite vrstu. Pritisnite ALT + strelicu prema dolje da biste otvorili padajući popis, a zatim ENTER da biste odabrali stavku. Pomoću filtara u naslovu pronađite određene unose" sqref="B4" xr:uid="{00000000-0002-0000-0300-000007000000}"/>
    <dataValidation allowBlank="1" showInputMessage="1" showErrorMessage="1" prompt="U ovu ćeliju dodajte logotip tvrtke" sqref="H1:I3" xr:uid="{00000000-0002-0000-0300-000008000000}"/>
    <dataValidation allowBlank="1" showInputMessage="1" showErrorMessage="1" prompt="U ovoj se ćeliji automatski ažuriraju ukupni operativni troškovi u tisućama za trenutačno razdoblje" sqref="C3" xr:uid="{00000000-0002-0000-0300-000009000000}"/>
    <dataValidation allowBlank="1" showInputMessage="1" showErrorMessage="1" prompt="U ćeliji ispod se automatski ažuriraju ukupni operativni troškovi u tisućama za trenutačno razdoblje" sqref="C2" xr:uid="{00000000-0002-0000-0300-00000A000000}"/>
    <dataValidation allowBlank="1" showInputMessage="1" showErrorMessage="1" prompt="U ćeliji desno automatski se ažuriraju ukupni operativni troškovi na temelju unosa iz tablice ispod" sqref="B3" xr:uid="{00000000-0002-0000-0300-00000B000000}"/>
    <dataValidation allowBlank="1" showInputMessage="1" showErrorMessage="1" prompt="U ovoj se ćeliji automatski ažurira naziv tvrtke" sqref="B2" xr:uid="{00000000-0002-0000-0300-00000C000000}"/>
    <dataValidation allowBlank="1" showInputMessage="1" showErrorMessage="1" prompt="U ovoj se ćeliji automatski ažurira naslov ovog radnog lista. Logotip tvrtke počinje u ćeliji H1" sqref="B1" xr:uid="{00000000-0002-0000-0300-00000D000000}"/>
    <dataValidation allowBlank="1" showInputMessage="1" showErrorMessage="1" prompt="Na ovom radnom listu stvorite popis stavki troškova. Na kraju tablice Operativni troškovi automatski se izračunavaju ukupni operativni troškovi" sqref="A1" xr:uid="{00000000-0002-0000-0300-00000E000000}"/>
    <dataValidation type="list" errorStyle="warning" allowBlank="1" showInputMessage="1" showErrorMessage="1" error="Na popisu odaberite unos. Odaberite ODUSTANI pa pritisnite ALT + strelicu dolje da biste otvorili padajući popis, a zatim ENTER da biste odabrali stavku." sqref="B5:B24" xr:uid="{00000000-0002-0000-0300-00000F000000}">
      <formula1>INDIRECT("Kategorije[Kategorije]")</formula1>
    </dataValidation>
  </dataValidations>
  <printOptions horizontalCentered="1"/>
  <pageMargins left="0.4" right="0.4" top="0.4" bottom="0.4" header="0.3" footer="0.3"/>
  <pageSetup paperSize="9" scale="4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499984740745262"/>
    <pageSetUpPr fitToPage="1"/>
  </sheetPr>
  <dimension ref="B1:I10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46.7109375" customWidth="1"/>
    <col min="3" max="3" width="31.7109375" customWidth="1"/>
    <col min="4" max="6" width="18.7109375" customWidth="1"/>
    <col min="7" max="7" width="22.28515625" bestFit="1" customWidth="1"/>
    <col min="8" max="8" width="24.42578125" customWidth="1"/>
    <col min="9" max="9" width="18.7109375" customWidth="1"/>
    <col min="10" max="10" width="2.7109375" customWidth="1"/>
  </cols>
  <sheetData>
    <row r="1" spans="2:9" ht="21" x14ac:dyDescent="0.25">
      <c r="B1" s="13" t="str">
        <f>Naslov_Radne_Knjige</f>
        <v>Račun dobiti i gubitka</v>
      </c>
      <c r="C1" s="20"/>
      <c r="D1" s="20"/>
      <c r="E1" s="20"/>
      <c r="H1" s="30"/>
      <c r="I1" s="30"/>
    </row>
    <row r="2" spans="2:9" ht="16.5" x14ac:dyDescent="0.25">
      <c r="B2" s="1" t="str">
        <f>Naziv_tvrtke</f>
        <v>Naziv tvrtke</v>
      </c>
      <c r="C2" t="s">
        <v>19</v>
      </c>
      <c r="H2" s="30"/>
      <c r="I2" s="30"/>
    </row>
    <row r="3" spans="2:9" ht="39.75" customHeight="1" x14ac:dyDescent="0.25">
      <c r="B3" s="2" t="s">
        <v>66</v>
      </c>
      <c r="C3" s="14">
        <f>IFERROR(Porezi[[#Totals],[Trenutačno razdoblje]],"-")</f>
        <v>0</v>
      </c>
      <c r="H3" s="30"/>
      <c r="I3" s="30"/>
    </row>
    <row r="4" spans="2:9" ht="38.1" customHeight="1" x14ac:dyDescent="0.25">
      <c r="B4" t="s">
        <v>67</v>
      </c>
      <c r="C4" t="s">
        <v>30</v>
      </c>
      <c r="D4" t="s">
        <v>35</v>
      </c>
      <c r="E4" t="s">
        <v>36</v>
      </c>
      <c r="F4" t="s">
        <v>37</v>
      </c>
      <c r="G4" s="15" t="s">
        <v>38</v>
      </c>
      <c r="H4" s="15" t="s">
        <v>39</v>
      </c>
      <c r="I4" s="15" t="s">
        <v>40</v>
      </c>
    </row>
    <row r="5" spans="2:9" ht="30" customHeight="1" x14ac:dyDescent="0.25">
      <c r="B5" s="3" t="s">
        <v>66</v>
      </c>
      <c r="C5" s="17" t="s">
        <v>69</v>
      </c>
      <c r="D5" s="11"/>
      <c r="E5" s="10"/>
      <c r="F5" s="10"/>
      <c r="G5" s="18" t="str">
        <f>IFERROR(IF(Prihod_od_prodaje=0,"-",Porezi[Trenutačno razdoblje]/Prihod_od_prodaje),"-")</f>
        <v>-</v>
      </c>
      <c r="H5" s="18">
        <f>IFERROR(IF(Porezi[[#This Row],[Prethodno razdoblje]]=Porezi[[#This Row],[Trenutačno razdoblje]],0,IF(Porezi[[#This Row],[Trenutačno razdoblje]]&gt;Porezi[[#This Row],[Prethodno razdoblje]],ABS((Porezi[[#This Row],[Trenutačno razdoblje]]/Porezi[[#This Row],[Prethodno razdoblje]])-1),IF(AND(Porezi[[#This Row],[Trenutačno razdoblje]]&lt;Porezi[[#This Row],[Prethodno razdoblje]],Porezi[[#This Row],[Prethodno razdoblje]]&lt;0),-((Porezi[[#This Row],[Trenutačno razdoblje]]/Porezi[[#This Row],[Prethodno razdoblje]])-1),(Porezi[[#This Row],[Trenutačno razdoblje]]/Porezi[[#This Row],[Prethodno razdoblje]])-1))),"-")</f>
        <v>0</v>
      </c>
      <c r="I5" s="18">
        <f>IFERROR(IF(Porezi[[#This Row],[Proračun]]=Porezi[[#This Row],[Trenutačno razdoblje]],0,IF(Porezi[[#This Row],[Trenutačno razdoblje]]&gt;Porezi[[#This Row],[Proračun]],ABS((Porezi[[#This Row],[Trenutačno razdoblje]]/Porezi[[#This Row],[Proračun]])-1),IF(AND(Porezi[[#This Row],[Trenutačno razdoblje]]&lt;Porezi[[#This Row],[Proračun]],Porezi[[#This Row],[Proračun]]&lt;0),-((Porezi[[#This Row],[Trenutačno razdoblje]]/Porezi[[#This Row],[Proračun]])-1),(Porezi[[#This Row],[Trenutačno razdoblje]]/Porezi[[#This Row],[Proračun]])-1))),"-")</f>
        <v>0</v>
      </c>
    </row>
    <row r="6" spans="2:9" ht="30" customHeight="1" x14ac:dyDescent="0.25">
      <c r="B6" s="22" t="s">
        <v>66</v>
      </c>
      <c r="C6" s="17" t="s">
        <v>70</v>
      </c>
      <c r="D6" s="11"/>
      <c r="E6" s="10"/>
      <c r="F6" s="10"/>
      <c r="G6" s="18" t="str">
        <f>IFERROR(IF(Prihod_od_prodaje=0,"-",Porezi[Trenutačno razdoblje]/Prihod_od_prodaje),"-")</f>
        <v>-</v>
      </c>
      <c r="H6" s="18">
        <f>IFERROR(IF(Porezi[[#This Row],[Prethodno razdoblje]]=Porezi[[#This Row],[Trenutačno razdoblje]],0,IF(Porezi[[#This Row],[Trenutačno razdoblje]]&gt;Porezi[[#This Row],[Prethodno razdoblje]],ABS((Porezi[[#This Row],[Trenutačno razdoblje]]/Porezi[[#This Row],[Prethodno razdoblje]])-1),IF(AND(Porezi[[#This Row],[Trenutačno razdoblje]]&lt;Porezi[[#This Row],[Prethodno razdoblje]],Porezi[[#This Row],[Prethodno razdoblje]]&lt;0),-((Porezi[[#This Row],[Trenutačno razdoblje]]/Porezi[[#This Row],[Prethodno razdoblje]])-1),(Porezi[[#This Row],[Trenutačno razdoblje]]/Porezi[[#This Row],[Prethodno razdoblje]])-1))),"-")</f>
        <v>0</v>
      </c>
      <c r="I6" s="18">
        <f>IFERROR(IF(Porezi[[#This Row],[Proračun]]=Porezi[[#This Row],[Trenutačno razdoblje]],0,IF(Porezi[[#This Row],[Trenutačno razdoblje]]&gt;Porezi[[#This Row],[Proračun]],ABS((Porezi[[#This Row],[Trenutačno razdoblje]]/Porezi[[#This Row],[Proračun]])-1),IF(AND(Porezi[[#This Row],[Trenutačno razdoblje]]&lt;Porezi[[#This Row],[Proračun]],Porezi[[#This Row],[Proračun]]&lt;0),-((Porezi[[#This Row],[Trenutačno razdoblje]]/Porezi[[#This Row],[Proračun]])-1),(Porezi[[#This Row],[Trenutačno razdoblje]]/Porezi[[#This Row],[Proračun]])-1))),"-")</f>
        <v>0</v>
      </c>
    </row>
    <row r="7" spans="2:9" ht="30" customHeight="1" x14ac:dyDescent="0.25">
      <c r="B7" s="22" t="s">
        <v>66</v>
      </c>
      <c r="C7" s="17" t="s">
        <v>71</v>
      </c>
      <c r="D7" s="11"/>
      <c r="E7" s="10"/>
      <c r="F7" s="10"/>
      <c r="G7" s="18" t="str">
        <f>IFERROR(IF(Prihod_od_prodaje=0,"-",Porezi[Trenutačno razdoblje]/Prihod_od_prodaje),"-")</f>
        <v>-</v>
      </c>
      <c r="H7" s="18">
        <f>IFERROR(IF(Porezi[[#This Row],[Prethodno razdoblje]]=Porezi[[#This Row],[Trenutačno razdoblje]],0,IF(Porezi[[#This Row],[Trenutačno razdoblje]]&gt;Porezi[[#This Row],[Prethodno razdoblje]],ABS((Porezi[[#This Row],[Trenutačno razdoblje]]/Porezi[[#This Row],[Prethodno razdoblje]])-1),IF(AND(Porezi[[#This Row],[Trenutačno razdoblje]]&lt;Porezi[[#This Row],[Prethodno razdoblje]],Porezi[[#This Row],[Prethodno razdoblje]]&lt;0),-((Porezi[[#This Row],[Trenutačno razdoblje]]/Porezi[[#This Row],[Prethodno razdoblje]])-1),(Porezi[[#This Row],[Trenutačno razdoblje]]/Porezi[[#This Row],[Prethodno razdoblje]])-1))),"-")</f>
        <v>0</v>
      </c>
      <c r="I7" s="18">
        <f>IFERROR(IF(Porezi[[#This Row],[Proračun]]=Porezi[[#This Row],[Trenutačno razdoblje]],0,IF(Porezi[[#This Row],[Trenutačno razdoblje]]&gt;Porezi[[#This Row],[Proračun]],ABS((Porezi[[#This Row],[Trenutačno razdoblje]]/Porezi[[#This Row],[Proračun]])-1),IF(AND(Porezi[[#This Row],[Trenutačno razdoblje]]&lt;Porezi[[#This Row],[Proračun]],Porezi[[#This Row],[Proračun]]&lt;0),-((Porezi[[#This Row],[Trenutačno razdoblje]]/Porezi[[#This Row],[Proračun]])-1),(Porezi[[#This Row],[Trenutačno razdoblje]]/Porezi[[#This Row],[Proračun]])-1))),"-")</f>
        <v>0</v>
      </c>
    </row>
    <row r="8" spans="2:9" ht="30" customHeight="1" x14ac:dyDescent="0.25">
      <c r="B8" s="22" t="s">
        <v>66</v>
      </c>
      <c r="C8" s="17" t="s">
        <v>72</v>
      </c>
      <c r="D8" s="11"/>
      <c r="E8" s="10"/>
      <c r="F8" s="10"/>
      <c r="G8" s="18" t="str">
        <f>IFERROR(IF(Prihod_od_prodaje=0,"-",Porezi[Trenutačno razdoblje]/Prihod_od_prodaje),"-")</f>
        <v>-</v>
      </c>
      <c r="H8" s="18">
        <f>IFERROR(IF(Porezi[[#This Row],[Prethodno razdoblje]]=Porezi[[#This Row],[Trenutačno razdoblje]],0,IF(Porezi[[#This Row],[Trenutačno razdoblje]]&gt;Porezi[[#This Row],[Prethodno razdoblje]],ABS((Porezi[[#This Row],[Trenutačno razdoblje]]/Porezi[[#This Row],[Prethodno razdoblje]])-1),IF(AND(Porezi[[#This Row],[Trenutačno razdoblje]]&lt;Porezi[[#This Row],[Prethodno razdoblje]],Porezi[[#This Row],[Prethodno razdoblje]]&lt;0),-((Porezi[[#This Row],[Trenutačno razdoblje]]/Porezi[[#This Row],[Prethodno razdoblje]])-1),(Porezi[[#This Row],[Trenutačno razdoblje]]/Porezi[[#This Row],[Prethodno razdoblje]])-1))),"-")</f>
        <v>0</v>
      </c>
      <c r="I8" s="18">
        <f>IFERROR(IF(Porezi[[#This Row],[Proračun]]=Porezi[[#This Row],[Trenutačno razdoblje]],0,IF(Porezi[[#This Row],[Trenutačno razdoblje]]&gt;Porezi[[#This Row],[Proračun]],ABS((Porezi[[#This Row],[Trenutačno razdoblje]]/Porezi[[#This Row],[Proračun]])-1),IF(AND(Porezi[[#This Row],[Trenutačno razdoblje]]&lt;Porezi[[#This Row],[Proračun]],Porezi[[#This Row],[Proračun]]&lt;0),-((Porezi[[#This Row],[Trenutačno razdoblje]]/Porezi[[#This Row],[Proračun]])-1),(Porezi[[#This Row],[Trenutačno razdoblje]]/Porezi[[#This Row],[Proračun]])-1))),"-")</f>
        <v>0</v>
      </c>
    </row>
    <row r="9" spans="2:9" ht="30" customHeight="1" x14ac:dyDescent="0.25">
      <c r="B9" s="22" t="s">
        <v>66</v>
      </c>
      <c r="C9" s="17" t="s">
        <v>72</v>
      </c>
      <c r="D9" s="11"/>
      <c r="E9" s="10"/>
      <c r="F9" s="10"/>
      <c r="G9" s="18" t="str">
        <f>IFERROR(IF(Prihod_od_prodaje=0,"-",Porezi[Trenutačno razdoblje]/Prihod_od_prodaje),"-")</f>
        <v>-</v>
      </c>
      <c r="H9" s="18">
        <f>IFERROR(IF(Porezi[[#This Row],[Prethodno razdoblje]]=Porezi[[#This Row],[Trenutačno razdoblje]],0,IF(Porezi[[#This Row],[Trenutačno razdoblje]]&gt;Porezi[[#This Row],[Prethodno razdoblje]],ABS((Porezi[[#This Row],[Trenutačno razdoblje]]/Porezi[[#This Row],[Prethodno razdoblje]])-1),IF(AND(Porezi[[#This Row],[Trenutačno razdoblje]]&lt;Porezi[[#This Row],[Prethodno razdoblje]],Porezi[[#This Row],[Prethodno razdoblje]]&lt;0),-((Porezi[[#This Row],[Trenutačno razdoblje]]/Porezi[[#This Row],[Prethodno razdoblje]])-1),(Porezi[[#This Row],[Trenutačno razdoblje]]/Porezi[[#This Row],[Prethodno razdoblje]])-1))),"-")</f>
        <v>0</v>
      </c>
      <c r="I9" s="18">
        <f>IFERROR(IF(Porezi[[#This Row],[Proračun]]=Porezi[[#This Row],[Trenutačno razdoblje]],0,IF(Porezi[[#This Row],[Trenutačno razdoblje]]&gt;Porezi[[#This Row],[Proračun]],ABS((Porezi[[#This Row],[Trenutačno razdoblje]]/Porezi[[#This Row],[Proračun]])-1),IF(AND(Porezi[[#This Row],[Trenutačno razdoblje]]&lt;Porezi[[#This Row],[Proračun]],Porezi[[#This Row],[Proračun]]&lt;0),-((Porezi[[#This Row],[Trenutačno razdoblje]]/Porezi[[#This Row],[Proračun]])-1),(Porezi[[#This Row],[Trenutačno razdoblje]]/Porezi[[#This Row],[Proračun]])-1))),"-")</f>
        <v>0</v>
      </c>
    </row>
    <row r="10" spans="2:9" ht="30" customHeight="1" x14ac:dyDescent="0.25">
      <c r="B10" s="4" t="s">
        <v>68</v>
      </c>
      <c r="C10" s="4"/>
      <c r="D10" s="24">
        <f>SUBTOTAL(109,Porezi[Prethodno razdoblje])</f>
        <v>0</v>
      </c>
      <c r="E10" s="24">
        <f>SUBTOTAL(109,Porezi[Proračun])</f>
        <v>0</v>
      </c>
      <c r="F10" s="24">
        <f>SUBTOTAL(109,Porezi[Trenutačno razdoblje])</f>
        <v>0</v>
      </c>
      <c r="G10" s="23">
        <f>IFERROR(SUBTOTAL(109,Porezi[Trenutačno razdoblje kao % prodaje]),"-")</f>
        <v>0</v>
      </c>
      <c r="H10" s="23">
        <f>SUBTOTAL(109,Porezi[% promjene u odnosu na prethodno razdoblje])</f>
        <v>0</v>
      </c>
      <c r="I10" s="23">
        <f>SUBTOTAL(109,Porezi[% promjene proračuna])</f>
        <v>0</v>
      </c>
    </row>
  </sheetData>
  <mergeCells count="1">
    <mergeCell ref="H1:I3"/>
  </mergeCells>
  <dataValidations count="16">
    <dataValidation allowBlank="1" showInputMessage="1" showErrorMessage="1" prompt="U ovom stupcu pod ovim zaglavljem automatski se računa % promjene proračuna" sqref="I4" xr:uid="{00000000-0002-0000-0400-000000000000}"/>
    <dataValidation allowBlank="1" showInputMessage="1" showErrorMessage="1" prompt="U ovom stupcu pod ovim zaglavljem automatski se računa % promjene u odnosu na prethodno razdoblje" sqref="H4" xr:uid="{00000000-0002-0000-0400-000001000000}"/>
    <dataValidation allowBlank="1" showInputMessage="1" showErrorMessage="1" prompt="U ovom stupcu pod ovim zaglavljem automatski se računa razdoblje kao % prodaje" sqref="G4" xr:uid="{00000000-0002-0000-0400-000002000000}"/>
    <dataValidation allowBlank="1" showInputMessage="1" showErrorMessage="1" prompt="U ovaj stupac pod ovo zaglavlje unesite iznos za trenutačno razdoblje" sqref="F4" xr:uid="{00000000-0002-0000-0400-000003000000}"/>
    <dataValidation allowBlank="1" showInputMessage="1" showErrorMessage="1" prompt="U ovaj stupac pod ovo zaglavlje unesite iznos proračuna" sqref="E4" xr:uid="{00000000-0002-0000-0400-000004000000}"/>
    <dataValidation allowBlank="1" showInputMessage="1" showErrorMessage="1" prompt="U ovaj stupac pod ovo zaglavlje unesite iznos za prethodno razdoblje" sqref="D4" xr:uid="{00000000-0002-0000-0400-000005000000}"/>
    <dataValidation allowBlank="1" showInputMessage="1" showErrorMessage="1" prompt="U ovaj stupac pod ovim naslovom unesite opis" sqref="C4" xr:uid="{00000000-0002-0000-0400-000006000000}"/>
    <dataValidation allowBlank="1" showInputMessage="1" showErrorMessage="1" prompt="U ovom stupcu pod ovim zaglavljem odaberite vrstu. Pritisnite ALT + strelicu prema dolje da biste otvorili padajući popis, a zatim ENTER da biste odabrali stavku. Pomoću filtara u naslovu pronađite određene unose" sqref="B4" xr:uid="{00000000-0002-0000-0400-000007000000}"/>
    <dataValidation allowBlank="1" showInputMessage="1" showErrorMessage="1" prompt="Na ovom radnom listu stvorite popis stavki poreza. Na kraju tablice Porezi automatski se izračunava ukupan iznos poreza" sqref="A1" xr:uid="{00000000-0002-0000-0400-000008000000}"/>
    <dataValidation allowBlank="1" showInputMessage="1" showErrorMessage="1" prompt="U ovoj se ćeliji automatski ažurira naslov ovog radnog lista. Logotip tvrtke počinje u ćeliji H1" sqref="B1" xr:uid="{00000000-0002-0000-0400-000009000000}"/>
    <dataValidation allowBlank="1" showInputMessage="1" showErrorMessage="1" prompt="U ovoj se ćeliji automatski ažurira naziv tvrtke" sqref="B2" xr:uid="{00000000-0002-0000-0400-00000A000000}"/>
    <dataValidation allowBlank="1" showInputMessage="1" showErrorMessage="1" prompt="U ćeliji desno automatski se ažurira ukupan iznos poreza za trenutačno razdoblje na temelju unosa u tablicu ispod" sqref="B3" xr:uid="{00000000-0002-0000-0400-00000B000000}"/>
    <dataValidation allowBlank="1" showInputMessage="1" showErrorMessage="1" prompt="U ćeliji ispod automatski se ažurira ukupan iznos poreza u tisućama za trenutačno razdoblje" sqref="C2" xr:uid="{00000000-0002-0000-0400-00000C000000}"/>
    <dataValidation allowBlank="1" showInputMessage="1" showErrorMessage="1" prompt="U ovoj ćeliji automatski se ažurira ukupan iznos poreza u tisućama za trenutačno razdoblje" sqref="C3" xr:uid="{00000000-0002-0000-0400-00000D000000}"/>
    <dataValidation allowBlank="1" showInputMessage="1" showErrorMessage="1" prompt="U ovu ćeliju dodajte logotip tvrtke" sqref="H1:I3" xr:uid="{00000000-0002-0000-0400-00000E000000}"/>
    <dataValidation type="list" errorStyle="warning" allowBlank="1" showInputMessage="1" showErrorMessage="1" error="Na popisu odaberite unos. Odaberite ODUSTANI pa pritisnite ALT + strelicu dolje da biste otvorili padajući popis, a zatim ENTER da biste odabrali stavku." sqref="B5:B9" xr:uid="{00000000-0002-0000-0400-00000F000000}">
      <formula1>INDIRECT("Kategorije[Kategorije]")</formula1>
    </dataValidation>
  </dataValidations>
  <printOptions horizontalCentered="1"/>
  <pageMargins left="0.4" right="0.4" top="0.4" bottom="0.4" header="0.3" footer="0.3"/>
  <pageSetup paperSize="9" scale="4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499984740745262"/>
    <pageSetUpPr fitToPage="1"/>
  </sheetPr>
  <dimension ref="B1:B8"/>
  <sheetViews>
    <sheetView showGridLines="0" zoomScaleNormal="100" workbookViewId="0"/>
  </sheetViews>
  <sheetFormatPr defaultRowHeight="17.25" customHeight="1" x14ac:dyDescent="0.25"/>
  <cols>
    <col min="1" max="1" width="2.7109375" customWidth="1"/>
    <col min="2" max="2" width="46.7109375" customWidth="1"/>
    <col min="3" max="3" width="2.7109375" customWidth="1"/>
  </cols>
  <sheetData>
    <row r="1" spans="2:2" ht="39.75" customHeight="1" x14ac:dyDescent="0.25">
      <c r="B1" t="s">
        <v>73</v>
      </c>
    </row>
    <row r="2" spans="2:2" ht="17.25" customHeight="1" x14ac:dyDescent="0.25">
      <c r="B2" s="4" t="s">
        <v>26</v>
      </c>
    </row>
    <row r="3" spans="2:2" ht="17.25" customHeight="1" x14ac:dyDescent="0.25">
      <c r="B3" s="4" t="s">
        <v>28</v>
      </c>
    </row>
    <row r="4" spans="2:2" ht="17.25" customHeight="1" x14ac:dyDescent="0.25">
      <c r="B4" s="4" t="s">
        <v>41</v>
      </c>
    </row>
    <row r="5" spans="2:2" ht="17.25" customHeight="1" x14ac:dyDescent="0.25">
      <c r="B5" s="4" t="s">
        <v>47</v>
      </c>
    </row>
    <row r="6" spans="2:2" ht="17.25" customHeight="1" x14ac:dyDescent="0.25">
      <c r="B6" s="4" t="s">
        <v>48</v>
      </c>
    </row>
    <row r="7" spans="2:2" ht="17.25" customHeight="1" x14ac:dyDescent="0.25">
      <c r="B7" s="4" t="s">
        <v>49</v>
      </c>
    </row>
    <row r="8" spans="2:2" ht="17.25" customHeight="1" x14ac:dyDescent="0.25">
      <c r="B8" s="4" t="s">
        <v>66</v>
      </c>
    </row>
  </sheetData>
  <dataValidations count="2">
    <dataValidation allowBlank="1" showInputMessage="1" showErrorMessage="1" prompt="Na ovom radnom listu stvorite popis kategorija za vrste prihoda, dobiti, troškova i poreza. Te se vrijednosti koriste za dodavanje opisa radi lakšeg knjigovodstva na radnom listu Nadzorna ploča" sqref="A1" xr:uid="{00000000-0002-0000-0500-000000000000}"/>
    <dataValidation allowBlank="1" showInputMessage="1" showErrorMessage="1" prompt="U ovaj stupac pod ovo zaglavlje unesite kategorije. Pomoću filtara u naslovu pronađite određene unose" sqref="B1" xr:uid="{00000000-0002-0000-0500-000001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33</vt:i4>
      </vt:variant>
    </vt:vector>
  </HeadingPairs>
  <TitlesOfParts>
    <vt:vector size="39" baseType="lpstr">
      <vt:lpstr>Nadzorna ploča</vt:lpstr>
      <vt:lpstr>Prodaja</vt:lpstr>
      <vt:lpstr>Dobit</vt:lpstr>
      <vt:lpstr>Troškovi</vt:lpstr>
      <vt:lpstr>Porezi</vt:lpstr>
      <vt:lpstr>Kategorije</vt:lpstr>
      <vt:lpstr>Dobit!Ispis_naslova</vt:lpstr>
      <vt:lpstr>Kategorije!Ispis_naslova</vt:lpstr>
      <vt:lpstr>'Nadzorna ploča'!Ispis_naslova</vt:lpstr>
      <vt:lpstr>Porezi!Ispis_naslova</vt:lpstr>
      <vt:lpstr>Prodaja!Ispis_naslova</vt:lpstr>
      <vt:lpstr>Troškovi!Ispis_naslova</vt:lpstr>
      <vt:lpstr>Naslov_Radne_Knjige</vt:lpstr>
      <vt:lpstr>Naslov1</vt:lpstr>
      <vt:lpstr>Naslov2</vt:lpstr>
      <vt:lpstr>Naslov3</vt:lpstr>
      <vt:lpstr>Naslov4</vt:lpstr>
      <vt:lpstr>Naslov5</vt:lpstr>
      <vt:lpstr>Naslov6</vt:lpstr>
      <vt:lpstr>Naziv_tvrtke</vt:lpstr>
      <vt:lpstr>Neto_dobit</vt:lpstr>
      <vt:lpstr>Radna_knjiga_datumi</vt:lpstr>
      <vt:lpstr>RedakNaslovRegija1..C3</vt:lpstr>
      <vt:lpstr>RedakNaslovRegija1..C3.3</vt:lpstr>
      <vt:lpstr>RedakNaslovRegija1..C3.4</vt:lpstr>
      <vt:lpstr>RedakNaslovRegija1..C3.5</vt:lpstr>
      <vt:lpstr>RedakNaslovRegija1..C4</vt:lpstr>
      <vt:lpstr>RedakNaslovRegija2..H20</vt:lpstr>
      <vt:lpstr>Ukupno_bruto_dobit</vt:lpstr>
      <vt:lpstr>Ukupno_dobit_od_operacija</vt:lpstr>
      <vt:lpstr>Ukupno_druga_dobit</vt:lpstr>
      <vt:lpstr>Ukupno_drugi_troškovi</vt:lpstr>
      <vt:lpstr>Ukupno_istraživanje_i_razvoj</vt:lpstr>
      <vt:lpstr>Ukupno_opći_i_administrativni</vt:lpstr>
      <vt:lpstr>Ukupno_operativni_troškovi</vt:lpstr>
      <vt:lpstr>Ukupno_porezi</vt:lpstr>
      <vt:lpstr>Ukupno_prihod_od_prodaje</vt:lpstr>
      <vt:lpstr>Ukupno_prodaja_i_marketing</vt:lpstr>
      <vt:lpstr>Ukupno_trošak_prodaje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dcterms:created xsi:type="dcterms:W3CDTF">2017-03-06T04:09:35Z</dcterms:created>
  <dcterms:modified xsi:type="dcterms:W3CDTF">2018-05-04T08:34:21Z</dcterms:modified>
  <cp:version/>
</cp:coreProperties>
</file>