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24_FY13_Sep1\12_FromNajing_CAW234\HRV\O15 Excel\Templates\"/>
    </mc:Choice>
  </mc:AlternateContent>
  <bookViews>
    <workbookView xWindow="0" yWindow="0" windowWidth="17325" windowHeight="11595"/>
  </bookViews>
  <sheets>
    <sheet name="Popis opreme" sheetId="1" r:id="rId1"/>
    <sheet name="Postavke" sheetId="2" r:id="rId2"/>
  </sheets>
  <definedNames>
    <definedName name="popisStavke">tblStavke[PREDMETI]</definedName>
    <definedName name="popZaposlenika">tblZaposlenika[ZAPOSLENICI]</definedName>
    <definedName name="Rezač_KOME_JE_DODIJELJENO">#N/A</definedName>
    <definedName name="VrijednostVOdabir">'Popis opreme'!$E$3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</extLst>
</workbook>
</file>

<file path=xl/calcChain.xml><?xml version="1.0" encoding="utf-8"?>
<calcChain xmlns="http://schemas.openxmlformats.org/spreadsheetml/2006/main">
  <c r="E29" i="1" l="1"/>
  <c r="F29" i="1" s="1"/>
  <c r="E23" i="1"/>
  <c r="F23" i="1" s="1"/>
  <c r="E31" i="1"/>
  <c r="F31" i="1" s="1"/>
  <c r="E30" i="1"/>
  <c r="F30" i="1" s="1"/>
  <c r="E26" i="1"/>
  <c r="F26" i="1" s="1"/>
  <c r="E14" i="1"/>
  <c r="F14" i="1" s="1"/>
  <c r="E19" i="1"/>
  <c r="F19" i="1" s="1"/>
  <c r="E15" i="1"/>
  <c r="F15" i="1" s="1"/>
  <c r="E9" i="1"/>
  <c r="F9" i="1" s="1"/>
  <c r="E11" i="1"/>
  <c r="F11" i="1" s="1"/>
  <c r="E6" i="1"/>
  <c r="F6" i="1" s="1"/>
  <c r="E12" i="1"/>
  <c r="F12" i="1" s="1"/>
  <c r="E35" i="1"/>
  <c r="F35" i="1" s="1"/>
  <c r="E34" i="1"/>
  <c r="F34" i="1" s="1"/>
  <c r="E33" i="1"/>
  <c r="F33" i="1" s="1"/>
  <c r="E32" i="1"/>
  <c r="F32" i="1" s="1"/>
  <c r="E28" i="1"/>
  <c r="F28" i="1" s="1"/>
  <c r="E27" i="1"/>
  <c r="F27" i="1" s="1"/>
  <c r="E25" i="1"/>
  <c r="F25" i="1" s="1"/>
  <c r="E24" i="1"/>
  <c r="F24" i="1" s="1"/>
  <c r="E22" i="1"/>
  <c r="F22" i="1" s="1"/>
  <c r="E21" i="1"/>
  <c r="F21" i="1" s="1"/>
  <c r="E20" i="1"/>
  <c r="F20" i="1" s="1"/>
  <c r="E18" i="1"/>
  <c r="F18" i="1" s="1"/>
  <c r="E17" i="1"/>
  <c r="F17" i="1" s="1"/>
  <c r="E16" i="1"/>
  <c r="F16" i="1" s="1"/>
  <c r="E13" i="1"/>
  <c r="F13" i="1" s="1"/>
  <c r="E10" i="1"/>
  <c r="F10" i="1" s="1"/>
  <c r="E8" i="1"/>
  <c r="F8" i="1" s="1"/>
  <c r="E7" i="1"/>
  <c r="F7" i="1" s="1"/>
</calcChain>
</file>

<file path=xl/sharedStrings.xml><?xml version="1.0" encoding="utf-8"?>
<sst xmlns="http://schemas.openxmlformats.org/spreadsheetml/2006/main" count="133" uniqueCount="73">
  <si>
    <t>PREDMET0001</t>
  </si>
  <si>
    <t>PREDMET0002</t>
  </si>
  <si>
    <t>PREDMET0003</t>
  </si>
  <si>
    <t>PREDMET0004</t>
  </si>
  <si>
    <t>PREDMET0005</t>
  </si>
  <si>
    <t>PREDMET0006</t>
  </si>
  <si>
    <t>PREDMET0007</t>
  </si>
  <si>
    <t>PREDMET0008</t>
  </si>
  <si>
    <t>PREDMET0009</t>
  </si>
  <si>
    <t>PREDMET0010</t>
  </si>
  <si>
    <t>PREDMET0011</t>
  </si>
  <si>
    <t>PREDMET0012</t>
  </si>
  <si>
    <t>PREDMET0013</t>
  </si>
  <si>
    <t>PREDMET0014</t>
  </si>
  <si>
    <t>PREDMET0015</t>
  </si>
  <si>
    <t>PREDMET0016</t>
  </si>
  <si>
    <t>PREDMET0017</t>
  </si>
  <si>
    <t>PREDMET0018</t>
  </si>
  <si>
    <t>PREDMET0019</t>
  </si>
  <si>
    <t>PREDMET0020</t>
  </si>
  <si>
    <t>PREDMET0021</t>
  </si>
  <si>
    <t>PREDMET0022</t>
  </si>
  <si>
    <t>PREDMET0023</t>
  </si>
  <si>
    <t>PREDMET0024</t>
  </si>
  <si>
    <t>PREDMET0025</t>
  </si>
  <si>
    <t>PREDMET0026</t>
  </si>
  <si>
    <t>PREDMET0027</t>
  </si>
  <si>
    <t>PREDMET0028</t>
  </si>
  <si>
    <t>PREDMET0029</t>
  </si>
  <si>
    <t>PREDMET0030</t>
  </si>
  <si>
    <t>NAZIV PREDMETA</t>
  </si>
  <si>
    <t>ID OPREME</t>
  </si>
  <si>
    <t>DATUM IZDAVANJA</t>
  </si>
  <si>
    <t>STAROST PREDMETA</t>
  </si>
  <si>
    <t>ZAPOSLENICI</t>
  </si>
  <si>
    <t>PREDMETI</t>
  </si>
  <si>
    <t>stolac</t>
  </si>
  <si>
    <t>laserski pisač</t>
  </si>
  <si>
    <t>skener</t>
  </si>
  <si>
    <t>stol</t>
  </si>
  <si>
    <t>dodatni monitor</t>
  </si>
  <si>
    <t>tiskanica</t>
  </si>
  <si>
    <t>krpa za prašinu (1 komplet)</t>
  </si>
  <si>
    <t>prijenosno računalo</t>
  </si>
  <si>
    <t>stolno računalo</t>
  </si>
  <si>
    <t>tintni pisač</t>
  </si>
  <si>
    <t>markeri (3 paketa)</t>
  </si>
  <si>
    <t>USB pogon</t>
  </si>
  <si>
    <t>fotokopirni aparat</t>
  </si>
  <si>
    <t>Zaposlenik 1</t>
  </si>
  <si>
    <t>Zaposlenik 2</t>
  </si>
  <si>
    <t>Zaposlenik 3</t>
  </si>
  <si>
    <t>Zaposlenik 4</t>
  </si>
  <si>
    <t>Zaposlenik 5</t>
  </si>
  <si>
    <t>Zaposlenik 6</t>
  </si>
  <si>
    <t>Zaposlenik 7</t>
  </si>
  <si>
    <t>Zaposlenik 8</t>
  </si>
  <si>
    <t>Zaposlenik 9</t>
  </si>
  <si>
    <t>Zaposlenik 10</t>
  </si>
  <si>
    <t>Zaposlenik 11</t>
  </si>
  <si>
    <t>Zaposlenik 12</t>
  </si>
  <si>
    <t>Zaposlenik 13</t>
  </si>
  <si>
    <t>Zaposlenik 14</t>
  </si>
  <si>
    <t>Zaposlenik 15</t>
  </si>
  <si>
    <t>Zaposlenik 16</t>
  </si>
  <si>
    <t>Zaposlenik 17</t>
  </si>
  <si>
    <t>Zaposlenik 18</t>
  </si>
  <si>
    <t>Zaposlenik 19</t>
  </si>
  <si>
    <t>Zaposlenik 20</t>
  </si>
  <si>
    <t>Označi predmete starije od:</t>
  </si>
  <si>
    <t>KOME JE DODIJELJENO</t>
  </si>
  <si>
    <t>ploča za pisanje</t>
  </si>
  <si>
    <t>aparat za kavu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</si>
</sst>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\ &quot;dana&quot;"/>
    <numFmt numFmtId="167" formatCode="d/m/yyyy/;@"/>
  </numFmts>
  <fonts count="4" x14ac:knownFonts="1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32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164" fontId="0" fillId="0" borderId="0" xfId="0" applyNumberFormat="1"/>
    <xf numFmtId="165" fontId="0" fillId="0" borderId="0" xfId="0" applyNumberFormat="1" applyFont="1" applyFill="1" applyBorder="1" applyAlignment="1">
      <alignment horizontal="left" inden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indent="1"/>
    </xf>
  </cellXfs>
  <cellStyles count="1">
    <cellStyle name="Normalno" xfId="0" builtinId="0"/>
  </cellStyles>
  <dxfs count="18">
    <dxf>
      <numFmt numFmtId="167" formatCode="d/m/yyyy/;@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name val="Calibri"/>
        <scheme val="minor"/>
      </font>
    </dxf>
    <dxf>
      <numFmt numFmtId="165" formatCode="0\ &quot;dana&quot;"/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strike/>
        <outline/>
        <shadow/>
        <u val="none"/>
        <vertAlign val="baseline"/>
        <sz val="16"/>
        <color theme="1"/>
        <name val="Calibri"/>
        <scheme val="minor"/>
      </font>
    </dxf>
    <dxf>
      <fill>
        <patternFill>
          <bgColor theme="5" tint="0.749961851863155"/>
        </patternFill>
      </fill>
    </dxf>
    <dxf>
      <font>
        <b/>
        <i val="0"/>
        <sz val="16"/>
        <color theme="5" tint="-0.24994659260841701"/>
        <name val="Calibri"/>
        <scheme val="major"/>
      </font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5" tint="-0.24994659260841701"/>
      </font>
      <fill>
        <patternFill patternType="none">
          <fgColor indexed="64"/>
          <bgColor auto="1"/>
        </patternFill>
      </fill>
      <border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>
        <left/>
        <right style="thin">
          <color theme="3" tint="0.499984740745262"/>
        </right>
        <top/>
        <bottom/>
        <vertical style="thin">
          <color theme="3" tint="0.499984740745262"/>
        </vertical>
        <horizontal style="thin">
          <color theme="0"/>
        </horizontal>
      </border>
    </dxf>
  </dxfs>
  <tableStyles count="2" defaultTableStyle="Employee Equipment Inventory" defaultPivotStyle="PivotStyleLight16">
    <tableStyle name="Employee Equipment Inventory" pivot="0" count="3">
      <tableStyleElement type="wholeTable" dxfId="17"/>
      <tableStyleElement type="headerRow" dxfId="16"/>
      <tableStyleElement type="totalRow" dxfId="15"/>
    </tableStyle>
    <tableStyle name="Employee Equipment Inventory Slicer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8"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24994659260841701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3999450666829432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Equipment Inventory Slicer">
        <x14:slicerStyle name="Employee Equipment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firstButton="1" fmlaLink="'Popis opreme'!$E$3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200658</xdr:colOff>
      <xdr:row>2</xdr:row>
      <xdr:rowOff>2140</xdr:rowOff>
    </xdr:from>
    <xdr:ext cx="1097280" cy="264560"/>
    <xdr:sp macro="" textlink="">
      <xdr:nvSpPr>
        <xdr:cNvPr id="10" name="Tekst gumba mogućnosti 1" descr="&quot;&quot;" title="No highlighting option"/>
        <xdr:cNvSpPr txBox="1"/>
      </xdr:nvSpPr>
      <xdr:spPr>
        <a:xfrm>
          <a:off x="5353683" y="592690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bez isticanja</a:t>
          </a:r>
        </a:p>
        <a:p>
          <a:pPr algn="l"/>
          <a:endParaRPr lang="en-US" sz="1100">
            <a:solidFill>
              <a:schemeClr val="accent2">
                <a:lumMod val="50000"/>
              </a:schemeClr>
            </a:solidFill>
          </a:endParaRPr>
        </a:p>
      </xdr:txBody>
    </xdr:sp>
    <xdr:clientData/>
  </xdr:oneCellAnchor>
  <xdr:oneCellAnchor>
    <xdr:from>
      <xdr:col>5</xdr:col>
      <xdr:colOff>388714</xdr:colOff>
      <xdr:row>2</xdr:row>
      <xdr:rowOff>11665</xdr:rowOff>
    </xdr:from>
    <xdr:ext cx="1097280" cy="264560"/>
    <xdr:sp macro="" textlink="">
      <xdr:nvSpPr>
        <xdr:cNvPr id="15" name="Tekst gumba mogućnosti 2" descr="&quot;&quot;" title="3 mjeseca option"/>
        <xdr:cNvSpPr txBox="1"/>
      </xdr:nvSpPr>
      <xdr:spPr>
        <a:xfrm>
          <a:off x="6818089" y="602215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3 mjeseca</a:t>
          </a:r>
        </a:p>
      </xdr:txBody>
    </xdr:sp>
    <xdr:clientData/>
  </xdr:oneCellAnchor>
  <xdr:oneCellAnchor>
    <xdr:from>
      <xdr:col>4</xdr:col>
      <xdr:colOff>200658</xdr:colOff>
      <xdr:row>2</xdr:row>
      <xdr:rowOff>192079</xdr:rowOff>
    </xdr:from>
    <xdr:ext cx="1097280" cy="264560"/>
    <xdr:sp macro="" textlink="">
      <xdr:nvSpPr>
        <xdr:cNvPr id="16" name="Tekst gumba mogućnosti 3" descr="&quot;&quot;" title="One month option"/>
        <xdr:cNvSpPr txBox="1"/>
      </xdr:nvSpPr>
      <xdr:spPr>
        <a:xfrm>
          <a:off x="5353683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jedan mjesec</a:t>
          </a:r>
        </a:p>
      </xdr:txBody>
    </xdr:sp>
    <xdr:clientData/>
  </xdr:oneCellAnchor>
  <xdr:oneCellAnchor>
    <xdr:from>
      <xdr:col>5</xdr:col>
      <xdr:colOff>388714</xdr:colOff>
      <xdr:row>2</xdr:row>
      <xdr:rowOff>192079</xdr:rowOff>
    </xdr:from>
    <xdr:ext cx="1097280" cy="264560"/>
    <xdr:sp macro="" textlink="">
      <xdr:nvSpPr>
        <xdr:cNvPr id="17" name="Tekst gumba mogućnosti 4" descr="&quot;&quot;" title="One year option"/>
        <xdr:cNvSpPr txBox="1"/>
      </xdr:nvSpPr>
      <xdr:spPr>
        <a:xfrm>
          <a:off x="6818089" y="782629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Ins="0" rtlCol="0" anchor="t">
          <a:noAutofit/>
        </a:bodyPr>
        <a:lstStyle/>
        <a:p>
          <a:pPr algn="l"/>
          <a:r>
            <a:rPr lang="en-US" sz="1100">
              <a:solidFill>
                <a:schemeClr val="accent2">
                  <a:lumMod val="50000"/>
                </a:schemeClr>
              </a:solidFill>
            </a:rPr>
            <a:t>jedna godina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57150</xdr:rowOff>
        </xdr:from>
        <xdr:to>
          <xdr:col>4</xdr:col>
          <xdr:colOff>1276350</xdr:colOff>
          <xdr:row>2</xdr:row>
          <xdr:rowOff>228600</xdr:rowOff>
        </xdr:to>
        <xdr:sp macro="" textlink="">
          <xdr:nvSpPr>
            <xdr:cNvPr id="1026" name="Gumb mogućnosti 1" descr="bez isticanja opti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57150</xdr:rowOff>
        </xdr:from>
        <xdr:to>
          <xdr:col>5</xdr:col>
          <xdr:colOff>1447800</xdr:colOff>
          <xdr:row>2</xdr:row>
          <xdr:rowOff>228600</xdr:rowOff>
        </xdr:to>
        <xdr:sp macro="" textlink="">
          <xdr:nvSpPr>
            <xdr:cNvPr id="1030" name="Gumb mogućnosti 2" descr="3 mjeseca option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</xdr:row>
          <xdr:rowOff>228600</xdr:rowOff>
        </xdr:from>
        <xdr:to>
          <xdr:col>4</xdr:col>
          <xdr:colOff>1276350</xdr:colOff>
          <xdr:row>2</xdr:row>
          <xdr:rowOff>409575</xdr:rowOff>
        </xdr:to>
        <xdr:sp macro="" textlink="">
          <xdr:nvSpPr>
            <xdr:cNvPr id="1031" name="Gumb mogućnosti 3" descr="One month option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2</xdr:row>
          <xdr:rowOff>228600</xdr:rowOff>
        </xdr:from>
        <xdr:to>
          <xdr:col>5</xdr:col>
          <xdr:colOff>1447800</xdr:colOff>
          <xdr:row>2</xdr:row>
          <xdr:rowOff>409575</xdr:rowOff>
        </xdr:to>
        <xdr:sp macro="" textlink="">
          <xdr:nvSpPr>
            <xdr:cNvPr id="1032" name="Gumb mogućnosti 4" descr="One year option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</xdr:colOff>
      <xdr:row>0</xdr:row>
      <xdr:rowOff>86344</xdr:rowOff>
    </xdr:from>
    <xdr:ext cx="2819400" cy="1190006"/>
    <xdr:sp macro="" textlink="">
      <xdr:nvSpPr>
        <xdr:cNvPr id="4" name="Naslov" descr="&quot;&quot;" title="Employee Equipment Inventory"/>
        <xdr:cNvSpPr txBox="1"/>
      </xdr:nvSpPr>
      <xdr:spPr>
        <a:xfrm>
          <a:off x="219076" y="86344"/>
          <a:ext cx="2819400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POPIS OPREME ZA ZAPOSLENIKE</a:t>
          </a:r>
        </a:p>
      </xdr:txBody>
    </xdr:sp>
    <xdr:clientData/>
  </xdr:oneCellAnchor>
  <xdr:twoCellAnchor editAs="absolute">
    <xdr:from>
      <xdr:col>6</xdr:col>
      <xdr:colOff>76200</xdr:colOff>
      <xdr:row>4</xdr:row>
      <xdr:rowOff>85725</xdr:rowOff>
    </xdr:from>
    <xdr:to>
      <xdr:col>9</xdr:col>
      <xdr:colOff>590550</xdr:colOff>
      <xdr:row>16</xdr:row>
      <xdr:rowOff>104775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OME JE DODIJELJEN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OME JE DODIJELJE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25000" y="1476375"/>
              <a:ext cx="1828800" cy="2619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r-HR" sz="1100"/>
                <a:t>Ovaj oblik predstavlja rezač tablice. Rezači tablica mogu se koristiti u programu Excel 2013 ili novijem.
Ako je oblik izmijenjen u starijoj verziji programa Excel ili ako je radna knjiga spremljena u programu Excel 2010 ili starijem, rezač se ne može koristiti.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237272</xdr:rowOff>
    </xdr:from>
    <xdr:ext cx="2628900" cy="1190006"/>
    <xdr:sp macro="" textlink="">
      <xdr:nvSpPr>
        <xdr:cNvPr id="2" name="Naslov" descr="Employees &amp; Equipment List" title="Naslov"/>
        <xdr:cNvSpPr txBox="1"/>
      </xdr:nvSpPr>
      <xdr:spPr>
        <a:xfrm>
          <a:off x="190501" y="237272"/>
          <a:ext cx="2628900" cy="11900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2800"/>
            </a:lnSpc>
          </a:pPr>
          <a:r>
            <a:rPr lang="en-US" sz="3200" b="0">
              <a:solidFill>
                <a:schemeClr val="accent1"/>
              </a:solidFill>
            </a:rPr>
            <a:t>POPIS ZAPOSLENIKA I OPREME</a:t>
          </a:r>
        </a:p>
      </xdr:txBody>
    </xdr:sp>
    <xdr:clientData/>
  </xdr:one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Rezač_KOME_JE_DODIJELJENO" sourceName="KOME JE DODIJELJENO">
  <extLst>
    <x:ext xmlns:x15="http://schemas.microsoft.com/office/spreadsheetml/2010/11/main" uri="{2F2917AC-EB37-4324-AD4E-5DD8C200BD13}">
      <x15:tableSlicerCache tableId="3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OME JE DODIJELJENO" cache="Rezač_KOME_JE_DODIJELJENO" caption="KOME JE DODIJELJENO" rowHeight="241300"/>
</slicers>
</file>

<file path=xl/tables/table1.xml><?xml version="1.0" encoding="utf-8"?>
<table xmlns="http://schemas.openxmlformats.org/spreadsheetml/2006/main" id="3" name="tblPopisOpreme" displayName="tblPopisOpreme" ref="B5:F35" totalsRowShown="0" headerRowDxfId="11">
  <autoFilter ref="B5:F35"/>
  <tableColumns count="5">
    <tableColumn id="3" name="ID OPREME" dataDxfId="10"/>
    <tableColumn id="2" name="NAZIV PREDMETA" dataDxfId="9"/>
    <tableColumn id="1" name="KOME JE DODIJELJENO" dataDxfId="8"/>
    <tableColumn id="4" name="DATUM IZDAVANJA" dataDxfId="0"/>
    <tableColumn id="5" name="STAROST PREDMETA" dataDxfId="7">
      <calculatedColumnFormula>IF(tblPopisOpreme[[#This Row],[DATUM IZDAVANJA]]&lt;&gt;"",TODAY()-tblPopisOpreme[[#This Row],[DATUM IZDAVANJA]],"")</calculatedColumnFormula>
    </tableColumn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Popis opreme" altTextSummary="Popis opreme dodijeljene svakom zaposleniku, zajedno s nazivom predmeta, ID-om opreme, datumom izdavanja i starosti predmeta."/>
    </ext>
  </extLst>
</table>
</file>

<file path=xl/tables/table2.xml><?xml version="1.0" encoding="utf-8"?>
<table xmlns="http://schemas.openxmlformats.org/spreadsheetml/2006/main" id="1" name="tblZaposlenika" displayName="tblZaposlenika" ref="B3:B23" totalsRowShown="0" headerRowDxfId="6" dataDxfId="5">
  <tableColumns count="1">
    <tableColumn id="1" name="ZAPOSLENICI" dataDxfId="4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Zaposlenici" altTextSummary="Popis imena zaposlenika za padajući popis na listu Popis opreme."/>
    </ext>
  </extLst>
</table>
</file>

<file path=xl/tables/table3.xml><?xml version="1.0" encoding="utf-8"?>
<table xmlns="http://schemas.openxmlformats.org/spreadsheetml/2006/main" id="2" name="tblStavke" displayName="tblStavke" ref="D3:D18" totalsRowShown="0" headerRowDxfId="3" dataDxfId="2">
  <sortState ref="D4:D18">
    <sortCondition ref="D4"/>
  </sortState>
  <tableColumns count="1">
    <tableColumn id="1" name="PREDMETI" dataDxfId="1"/>
  </tableColumns>
  <tableStyleInfo name="Employee Equipment Inventory" showFirstColumn="0" showLastColumn="0" showRowStripes="1" showColumnStripes="0"/>
  <extLst>
    <ext xmlns:x14="http://schemas.microsoft.com/office/spreadsheetml/2009/9/main" uri="{504A1905-F514-4f6f-8877-14C23A59335A}">
      <x14:table altText="Predmeti" altTextSummary="Popis dostupnih predmeta inventara kao što su stolno računalo, tintni pisač, stolac, ploča za pisanje i dr."/>
    </ext>
  </extLst>
</table>
</file>

<file path=xl/theme/theme1.xml><?xml version="1.0" encoding="utf-8"?>
<a:theme xmlns:a="http://schemas.openxmlformats.org/drawingml/2006/main" name="Office Theme">
  <a:themeElements>
    <a:clrScheme name="Equipment Inventory">
      <a:dk1>
        <a:sysClr val="windowText" lastClr="000000"/>
      </a:dk1>
      <a:lt1>
        <a:sysClr val="window" lastClr="FFFFFF"/>
      </a:lt1>
      <a:dk2>
        <a:srgbClr val="1A1A1A"/>
      </a:dk2>
      <a:lt2>
        <a:srgbClr val="FFFFFF"/>
      </a:lt2>
      <a:accent1>
        <a:srgbClr val="53B69D"/>
      </a:accent1>
      <a:accent2>
        <a:srgbClr val="236C92"/>
      </a:accent2>
      <a:accent3>
        <a:srgbClr val="8E8E8E"/>
      </a:accent3>
      <a:accent4>
        <a:srgbClr val="2D8BBB"/>
      </a:accent4>
      <a:accent5>
        <a:srgbClr val="A86C2A"/>
      </a:accent5>
      <a:accent6>
        <a:srgbClr val="667D2F"/>
      </a:accent6>
      <a:hlink>
        <a:srgbClr val="236C92"/>
      </a:hlink>
      <a:folHlink>
        <a:srgbClr val="97D3C4"/>
      </a:folHlink>
    </a:clrScheme>
    <a:fontScheme name="47 -  Employee Equipment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B1:F35"/>
  <sheetViews>
    <sheetView showGridLines="0" tabSelected="1" zoomScale="90" zoomScaleNormal="90" workbookViewId="0"/>
  </sheetViews>
  <sheetFormatPr defaultRowHeight="15" x14ac:dyDescent="0.25"/>
  <cols>
    <col min="1" max="1" width="3.28515625" customWidth="1"/>
    <col min="2" max="2" width="23.42578125" customWidth="1"/>
    <col min="3" max="3" width="27.7109375" bestFit="1" customWidth="1"/>
    <col min="4" max="4" width="31.28515625" style="1" customWidth="1"/>
    <col min="5" max="5" width="27.42578125" customWidth="1"/>
    <col min="6" max="6" width="28.5703125" style="2" customWidth="1"/>
  </cols>
  <sheetData>
    <row r="1" spans="2:6" ht="28.5" customHeight="1" x14ac:dyDescent="0.25">
      <c r="B1" s="10"/>
      <c r="C1" s="10"/>
      <c r="E1" s="11"/>
      <c r="F1" s="11"/>
    </row>
    <row r="2" spans="2:6" ht="18" customHeight="1" x14ac:dyDescent="0.25">
      <c r="B2" s="10"/>
      <c r="C2" s="10"/>
      <c r="E2" s="4" t="s">
        <v>69</v>
      </c>
      <c r="F2" s="5"/>
    </row>
    <row r="3" spans="2:6" ht="38.25" customHeight="1" x14ac:dyDescent="0.25">
      <c r="B3" s="10"/>
      <c r="C3" s="10"/>
      <c r="E3" s="8">
        <v>4</v>
      </c>
    </row>
    <row r="4" spans="2:6" ht="24.75" customHeight="1" x14ac:dyDescent="0.25">
      <c r="D4"/>
      <c r="F4"/>
    </row>
    <row r="5" spans="2:6" ht="39.75" customHeight="1" x14ac:dyDescent="0.25">
      <c r="B5" s="7" t="s">
        <v>31</v>
      </c>
      <c r="C5" s="7" t="s">
        <v>30</v>
      </c>
      <c r="D5" s="7" t="s">
        <v>70</v>
      </c>
      <c r="E5" s="7" t="s">
        <v>32</v>
      </c>
      <c r="F5" s="7" t="s">
        <v>33</v>
      </c>
    </row>
    <row r="6" spans="2:6" x14ac:dyDescent="0.25">
      <c r="B6" s="6" t="s">
        <v>0</v>
      </c>
      <c r="C6" s="6" t="s">
        <v>36</v>
      </c>
      <c r="D6" s="6" t="s">
        <v>49</v>
      </c>
      <c r="E6" s="12">
        <f ca="1">TODAY()-25</f>
        <v>41256</v>
      </c>
      <c r="F6" s="9">
        <f ca="1">IF(tblPopisOpreme[[#This Row],[DATUM IZDAVANJA]]&lt;&gt;"",TODAY()-tblPopisOpreme[[#This Row],[DATUM IZDAVANJA]],"")</f>
        <v>25</v>
      </c>
    </row>
    <row r="7" spans="2:6" x14ac:dyDescent="0.25">
      <c r="B7" s="6" t="s">
        <v>1</v>
      </c>
      <c r="C7" s="6" t="s">
        <v>37</v>
      </c>
      <c r="D7" s="6" t="s">
        <v>50</v>
      </c>
      <c r="E7" s="12">
        <f ca="1">TODAY()-479</f>
        <v>40802</v>
      </c>
      <c r="F7" s="9">
        <f ca="1">IF(tblPopisOpreme[[#This Row],[DATUM IZDAVANJA]]&lt;&gt;"",TODAY()-tblPopisOpreme[[#This Row],[DATUM IZDAVANJA]],"")</f>
        <v>479</v>
      </c>
    </row>
    <row r="8" spans="2:6" x14ac:dyDescent="0.25">
      <c r="B8" s="6" t="s">
        <v>2</v>
      </c>
      <c r="C8" s="6" t="s">
        <v>38</v>
      </c>
      <c r="D8" s="6" t="s">
        <v>51</v>
      </c>
      <c r="E8" s="12">
        <f ca="1">TODAY()-177</f>
        <v>41104</v>
      </c>
      <c r="F8" s="9">
        <f ca="1">IF(tblPopisOpreme[[#This Row],[DATUM IZDAVANJA]]&lt;&gt;"",TODAY()-tblPopisOpreme[[#This Row],[DATUM IZDAVANJA]],"")</f>
        <v>177</v>
      </c>
    </row>
    <row r="9" spans="2:6" x14ac:dyDescent="0.25">
      <c r="B9" s="6" t="s">
        <v>3</v>
      </c>
      <c r="C9" s="6" t="s">
        <v>37</v>
      </c>
      <c r="D9" s="6" t="s">
        <v>55</v>
      </c>
      <c r="E9" s="12">
        <f ca="1">TODAY()-18</f>
        <v>41263</v>
      </c>
      <c r="F9" s="9">
        <f ca="1">IF(tblPopisOpreme[[#This Row],[DATUM IZDAVANJA]]&lt;&gt;"",TODAY()-tblPopisOpreme[[#This Row],[DATUM IZDAVANJA]],"")</f>
        <v>18</v>
      </c>
    </row>
    <row r="10" spans="2:6" x14ac:dyDescent="0.25">
      <c r="B10" s="6" t="s">
        <v>4</v>
      </c>
      <c r="C10" s="6" t="s">
        <v>72</v>
      </c>
      <c r="D10" s="6" t="s">
        <v>68</v>
      </c>
      <c r="E10" s="12">
        <f ca="1">TODAY()-227</f>
        <v>41054</v>
      </c>
      <c r="F10" s="9">
        <f ca="1">IF(tblPopisOpreme[[#This Row],[DATUM IZDAVANJA]]&lt;&gt;"",TODAY()-tblPopisOpreme[[#This Row],[DATUM IZDAVANJA]],"")</f>
        <v>227</v>
      </c>
    </row>
    <row r="11" spans="2:6" x14ac:dyDescent="0.25">
      <c r="B11" s="6" t="s">
        <v>5</v>
      </c>
      <c r="C11" s="6" t="s">
        <v>38</v>
      </c>
      <c r="D11" s="6" t="s">
        <v>62</v>
      </c>
      <c r="E11" s="12">
        <f ca="1">TODAY()-50</f>
        <v>41231</v>
      </c>
      <c r="F11" s="9">
        <f ca="1">IF(tblPopisOpreme[[#This Row],[DATUM IZDAVANJA]]&lt;&gt;"",TODAY()-tblPopisOpreme[[#This Row],[DATUM IZDAVANJA]],"")</f>
        <v>50</v>
      </c>
    </row>
    <row r="12" spans="2:6" x14ac:dyDescent="0.25">
      <c r="B12" s="6" t="s">
        <v>6</v>
      </c>
      <c r="C12" s="6" t="s">
        <v>39</v>
      </c>
      <c r="D12" s="6" t="s">
        <v>52</v>
      </c>
      <c r="E12" s="12">
        <f ca="1">TODAY()-120</f>
        <v>41161</v>
      </c>
      <c r="F12" s="9">
        <f ca="1">IF(tblPopisOpreme[[#This Row],[DATUM IZDAVANJA]]&lt;&gt;"",TODAY()-tblPopisOpreme[[#This Row],[DATUM IZDAVANJA]],"")</f>
        <v>120</v>
      </c>
    </row>
    <row r="13" spans="2:6" x14ac:dyDescent="0.25">
      <c r="B13" s="6" t="s">
        <v>7</v>
      </c>
      <c r="C13" s="6" t="s">
        <v>48</v>
      </c>
      <c r="D13" s="6" t="s">
        <v>60</v>
      </c>
      <c r="E13" s="12">
        <f ca="1">TODAY()-499</f>
        <v>40782</v>
      </c>
      <c r="F13" s="9">
        <f ca="1">IF(tblPopisOpreme[[#This Row],[DATUM IZDAVANJA]]&lt;&gt;"",TODAY()-tblPopisOpreme[[#This Row],[DATUM IZDAVANJA]],"")</f>
        <v>499</v>
      </c>
    </row>
    <row r="14" spans="2:6" x14ac:dyDescent="0.25">
      <c r="B14" s="6" t="s">
        <v>8</v>
      </c>
      <c r="C14" s="6" t="s">
        <v>40</v>
      </c>
      <c r="D14" s="6" t="s">
        <v>56</v>
      </c>
      <c r="E14" s="12">
        <f ca="1">TODAY()-30</f>
        <v>41251</v>
      </c>
      <c r="F14" s="9">
        <f ca="1">IF(tblPopisOpreme[[#This Row],[DATUM IZDAVANJA]]&lt;&gt;"",TODAY()-tblPopisOpreme[[#This Row],[DATUM IZDAVANJA]],"")</f>
        <v>30</v>
      </c>
    </row>
    <row r="15" spans="2:6" x14ac:dyDescent="0.25">
      <c r="B15" s="6" t="s">
        <v>9</v>
      </c>
      <c r="C15" s="6" t="s">
        <v>71</v>
      </c>
      <c r="D15" s="6" t="s">
        <v>67</v>
      </c>
      <c r="E15" s="12">
        <f ca="1">TODAY()-50</f>
        <v>41231</v>
      </c>
      <c r="F15" s="9">
        <f ca="1">IF(tblPopisOpreme[[#This Row],[DATUM IZDAVANJA]]&lt;&gt;"",TODAY()-tblPopisOpreme[[#This Row],[DATUM IZDAVANJA]],"")</f>
        <v>50</v>
      </c>
    </row>
    <row r="16" spans="2:6" x14ac:dyDescent="0.25">
      <c r="B16" s="6" t="s">
        <v>10</v>
      </c>
      <c r="C16" s="6" t="s">
        <v>48</v>
      </c>
      <c r="D16" s="6" t="s">
        <v>60</v>
      </c>
      <c r="E16" s="12">
        <f ca="1">TODAY()-450</f>
        <v>40831</v>
      </c>
      <c r="F16" s="9">
        <f ca="1">IF(tblPopisOpreme[[#This Row],[DATUM IZDAVANJA]]&lt;&gt;"",TODAY()-tblPopisOpreme[[#This Row],[DATUM IZDAVANJA]],"")</f>
        <v>450</v>
      </c>
    </row>
    <row r="17" spans="2:6" x14ac:dyDescent="0.25">
      <c r="B17" s="6" t="s">
        <v>11</v>
      </c>
      <c r="C17" s="6" t="s">
        <v>41</v>
      </c>
      <c r="D17" s="6" t="s">
        <v>66</v>
      </c>
      <c r="E17" s="12">
        <f ca="1">TODAY()-420</f>
        <v>40861</v>
      </c>
      <c r="F17" s="9">
        <f ca="1">IF(tblPopisOpreme[[#This Row],[DATUM IZDAVANJA]]&lt;&gt;"",TODAY()-tblPopisOpreme[[#This Row],[DATUM IZDAVANJA]],"")</f>
        <v>420</v>
      </c>
    </row>
    <row r="18" spans="2:6" x14ac:dyDescent="0.25">
      <c r="B18" s="6" t="s">
        <v>12</v>
      </c>
      <c r="C18" s="6" t="s">
        <v>40</v>
      </c>
      <c r="D18" s="6" t="s">
        <v>56</v>
      </c>
      <c r="E18" s="12">
        <f ca="1">TODAY()-250</f>
        <v>41031</v>
      </c>
      <c r="F18" s="9">
        <f ca="1">IF(tblPopisOpreme[[#This Row],[DATUM IZDAVANJA]]&lt;&gt;"",TODAY()-tblPopisOpreme[[#This Row],[DATUM IZDAVANJA]],"")</f>
        <v>250</v>
      </c>
    </row>
    <row r="19" spans="2:6" x14ac:dyDescent="0.25">
      <c r="B19" s="6" t="s">
        <v>13</v>
      </c>
      <c r="C19" s="6" t="s">
        <v>72</v>
      </c>
      <c r="D19" s="6" t="s">
        <v>57</v>
      </c>
      <c r="E19" s="12">
        <f ca="1">TODAY()-45</f>
        <v>41236</v>
      </c>
      <c r="F19" s="9">
        <f ca="1">IF(tblPopisOpreme[[#This Row],[DATUM IZDAVANJA]]&lt;&gt;"",TODAY()-tblPopisOpreme[[#This Row],[DATUM IZDAVANJA]],"")</f>
        <v>45</v>
      </c>
    </row>
    <row r="20" spans="2:6" x14ac:dyDescent="0.25">
      <c r="B20" s="6" t="s">
        <v>14</v>
      </c>
      <c r="C20" s="6" t="s">
        <v>41</v>
      </c>
      <c r="D20" s="6" t="s">
        <v>61</v>
      </c>
      <c r="E20" s="12">
        <f ca="1">TODAY()-502</f>
        <v>40779</v>
      </c>
      <c r="F20" s="9">
        <f ca="1">IF(tblPopisOpreme[[#This Row],[DATUM IZDAVANJA]]&lt;&gt;"",TODAY()-tblPopisOpreme[[#This Row],[DATUM IZDAVANJA]],"")</f>
        <v>502</v>
      </c>
    </row>
    <row r="21" spans="2:6" x14ac:dyDescent="0.25">
      <c r="B21" s="6" t="s">
        <v>15</v>
      </c>
      <c r="C21" s="6" t="s">
        <v>38</v>
      </c>
      <c r="D21" s="6" t="s">
        <v>49</v>
      </c>
      <c r="E21" s="12">
        <f ca="1">TODAY()-350</f>
        <v>40931</v>
      </c>
      <c r="F21" s="9">
        <f ca="1">IF(tblPopisOpreme[[#This Row],[DATUM IZDAVANJA]]&lt;&gt;"",TODAY()-tblPopisOpreme[[#This Row],[DATUM IZDAVANJA]],"")</f>
        <v>350</v>
      </c>
    </row>
    <row r="22" spans="2:6" x14ac:dyDescent="0.25">
      <c r="B22" s="6" t="s">
        <v>16</v>
      </c>
      <c r="C22" s="6" t="s">
        <v>48</v>
      </c>
      <c r="D22" s="6" t="s">
        <v>67</v>
      </c>
      <c r="E22" s="12">
        <f ca="1">TODAY()-125</f>
        <v>41156</v>
      </c>
      <c r="F22" s="9">
        <f ca="1">IF(tblPopisOpreme[[#This Row],[DATUM IZDAVANJA]]&lt;&gt;"",TODAY()-tblPopisOpreme[[#This Row],[DATUM IZDAVANJA]],"")</f>
        <v>125</v>
      </c>
    </row>
    <row r="23" spans="2:6" x14ac:dyDescent="0.25">
      <c r="B23" s="6" t="s">
        <v>17</v>
      </c>
      <c r="C23" s="6" t="s">
        <v>71</v>
      </c>
      <c r="D23" s="6" t="s">
        <v>63</v>
      </c>
      <c r="E23" s="12">
        <f ca="1">TODAY()-90</f>
        <v>41191</v>
      </c>
      <c r="F23" s="9">
        <f ca="1">IF(tblPopisOpreme[[#This Row],[DATUM IZDAVANJA]]&lt;&gt;"",TODAY()-tblPopisOpreme[[#This Row],[DATUM IZDAVANJA]],"")</f>
        <v>90</v>
      </c>
    </row>
    <row r="24" spans="2:6" x14ac:dyDescent="0.25">
      <c r="B24" s="6" t="s">
        <v>18</v>
      </c>
      <c r="C24" s="6" t="s">
        <v>36</v>
      </c>
      <c r="D24" s="6" t="s">
        <v>64</v>
      </c>
      <c r="E24" s="12">
        <f ca="1">TODAY()-730</f>
        <v>40551</v>
      </c>
      <c r="F24" s="9">
        <f ca="1">IF(tblPopisOpreme[[#This Row],[DATUM IZDAVANJA]]&lt;&gt;"",TODAY()-tblPopisOpreme[[#This Row],[DATUM IZDAVANJA]],"")</f>
        <v>730</v>
      </c>
    </row>
    <row r="25" spans="2:6" x14ac:dyDescent="0.25">
      <c r="B25" s="6" t="s">
        <v>19</v>
      </c>
      <c r="C25" s="6" t="s">
        <v>42</v>
      </c>
      <c r="D25" s="6" t="s">
        <v>51</v>
      </c>
      <c r="E25" s="12">
        <f ca="1">TODAY()-540</f>
        <v>40741</v>
      </c>
      <c r="F25" s="9">
        <f ca="1">IF(tblPopisOpreme[[#This Row],[DATUM IZDAVANJA]]&lt;&gt;"",TODAY()-tblPopisOpreme[[#This Row],[DATUM IZDAVANJA]],"")</f>
        <v>540</v>
      </c>
    </row>
    <row r="26" spans="2:6" x14ac:dyDescent="0.25">
      <c r="B26" s="6" t="s">
        <v>20</v>
      </c>
      <c r="C26" s="6" t="s">
        <v>37</v>
      </c>
      <c r="D26" s="6" t="s">
        <v>55</v>
      </c>
      <c r="E26" s="12">
        <f ca="1">TODAY()-18</f>
        <v>41263</v>
      </c>
      <c r="F26" s="9">
        <f ca="1">IF(tblPopisOpreme[[#This Row],[DATUM IZDAVANJA]]&lt;&gt;"",TODAY()-tblPopisOpreme[[#This Row],[DATUM IZDAVANJA]],"")</f>
        <v>18</v>
      </c>
    </row>
    <row r="27" spans="2:6" x14ac:dyDescent="0.25">
      <c r="B27" s="6" t="s">
        <v>21</v>
      </c>
      <c r="C27" s="6" t="s">
        <v>43</v>
      </c>
      <c r="D27" s="6" t="s">
        <v>56</v>
      </c>
      <c r="E27" s="12">
        <f ca="1">TODAY()-283</f>
        <v>40998</v>
      </c>
      <c r="F27" s="9">
        <f ca="1">IF(tblPopisOpreme[[#This Row],[DATUM IZDAVANJA]]&lt;&gt;"",TODAY()-tblPopisOpreme[[#This Row],[DATUM IZDAVANJA]],"")</f>
        <v>283</v>
      </c>
    </row>
    <row r="28" spans="2:6" x14ac:dyDescent="0.25">
      <c r="B28" s="6" t="s">
        <v>22</v>
      </c>
      <c r="C28" s="6" t="s">
        <v>41</v>
      </c>
      <c r="D28" s="6" t="s">
        <v>57</v>
      </c>
      <c r="E28" s="12">
        <f ca="1">TODAY()-479</f>
        <v>40802</v>
      </c>
      <c r="F28" s="9">
        <f ca="1">IF(tblPopisOpreme[[#This Row],[DATUM IZDAVANJA]]&lt;&gt;"",TODAY()-tblPopisOpreme[[#This Row],[DATUM IZDAVANJA]],"")</f>
        <v>479</v>
      </c>
    </row>
    <row r="29" spans="2:6" x14ac:dyDescent="0.25">
      <c r="B29" s="6" t="s">
        <v>23</v>
      </c>
      <c r="C29" s="6" t="s">
        <v>37</v>
      </c>
      <c r="D29" s="6" t="s">
        <v>67</v>
      </c>
      <c r="E29" s="12">
        <f ca="1">TODAY()-355</f>
        <v>40926</v>
      </c>
      <c r="F29" s="9">
        <f ca="1">IF(tblPopisOpreme[[#This Row],[DATUM IZDAVANJA]]&lt;&gt;"",TODAY()-tblPopisOpreme[[#This Row],[DATUM IZDAVANJA]],"")</f>
        <v>355</v>
      </c>
    </row>
    <row r="30" spans="2:6" x14ac:dyDescent="0.25">
      <c r="B30" s="6" t="s">
        <v>24</v>
      </c>
      <c r="C30" s="6" t="s">
        <v>39</v>
      </c>
      <c r="D30" s="6" t="s">
        <v>55</v>
      </c>
      <c r="E30" s="12">
        <f ca="1">TODAY()-28</f>
        <v>41253</v>
      </c>
      <c r="F30" s="9">
        <f ca="1">IF(tblPopisOpreme[[#This Row],[DATUM IZDAVANJA]]&lt;&gt;"",TODAY()-tblPopisOpreme[[#This Row],[DATUM IZDAVANJA]],"")</f>
        <v>28</v>
      </c>
    </row>
    <row r="31" spans="2:6" x14ac:dyDescent="0.25">
      <c r="B31" s="6" t="s">
        <v>25</v>
      </c>
      <c r="C31" s="6" t="s">
        <v>71</v>
      </c>
      <c r="D31" s="6" t="s">
        <v>56</v>
      </c>
      <c r="E31" s="12">
        <f ca="1">TODAY()-28</f>
        <v>41253</v>
      </c>
      <c r="F31" s="9">
        <f ca="1">IF(tblPopisOpreme[[#This Row],[DATUM IZDAVANJA]]&lt;&gt;"",TODAY()-tblPopisOpreme[[#This Row],[DATUM IZDAVANJA]],"")</f>
        <v>28</v>
      </c>
    </row>
    <row r="32" spans="2:6" x14ac:dyDescent="0.25">
      <c r="B32" s="6" t="s">
        <v>26</v>
      </c>
      <c r="C32" s="6" t="s">
        <v>43</v>
      </c>
      <c r="D32" s="6" t="s">
        <v>67</v>
      </c>
      <c r="E32" s="12">
        <f ca="1">TODAY()-736</f>
        <v>40545</v>
      </c>
      <c r="F32" s="9">
        <f ca="1">IF(tblPopisOpreme[[#This Row],[DATUM IZDAVANJA]]&lt;&gt;"",TODAY()-tblPopisOpreme[[#This Row],[DATUM IZDAVANJA]],"")</f>
        <v>736</v>
      </c>
    </row>
    <row r="33" spans="2:6" x14ac:dyDescent="0.25">
      <c r="B33" s="6" t="s">
        <v>27</v>
      </c>
      <c r="C33" s="6" t="s">
        <v>39</v>
      </c>
      <c r="D33" s="6" t="s">
        <v>60</v>
      </c>
      <c r="E33" s="12">
        <f ca="1">TODAY()-68</f>
        <v>41213</v>
      </c>
      <c r="F33" s="9">
        <f ca="1">IF(tblPopisOpreme[[#This Row],[DATUM IZDAVANJA]]&lt;&gt;"",TODAY()-tblPopisOpreme[[#This Row],[DATUM IZDAVANJA]],"")</f>
        <v>68</v>
      </c>
    </row>
    <row r="34" spans="2:6" x14ac:dyDescent="0.25">
      <c r="B34" s="6" t="s">
        <v>28</v>
      </c>
      <c r="C34" s="6" t="s">
        <v>38</v>
      </c>
      <c r="D34" s="6" t="s">
        <v>62</v>
      </c>
      <c r="E34" s="12">
        <f ca="1">TODAY()-67</f>
        <v>41214</v>
      </c>
      <c r="F34" s="9">
        <f ca="1">IF(tblPopisOpreme[[#This Row],[DATUM IZDAVANJA]]&lt;&gt;"",TODAY()-tblPopisOpreme[[#This Row],[DATUM IZDAVANJA]],"")</f>
        <v>67</v>
      </c>
    </row>
    <row r="35" spans="2:6" x14ac:dyDescent="0.25">
      <c r="B35" s="6" t="s">
        <v>29</v>
      </c>
      <c r="C35" s="6" t="s">
        <v>72</v>
      </c>
      <c r="D35" s="6" t="s">
        <v>51</v>
      </c>
      <c r="E35" s="12">
        <f ca="1">TODAY()-149</f>
        <v>41132</v>
      </c>
      <c r="F35" s="9">
        <f ca="1">IF(tblPopisOpreme[[#This Row],[DATUM IZDAVANJA]]&lt;&gt;"",TODAY()-tblPopisOpreme[[#This Row],[DATUM IZDAVANJA]],"")</f>
        <v>149</v>
      </c>
    </row>
  </sheetData>
  <mergeCells count="2">
    <mergeCell ref="B1:C3"/>
    <mergeCell ref="E1:F1"/>
  </mergeCells>
  <conditionalFormatting sqref="B6:F35">
    <cfRule type="expression" dxfId="12" priority="1">
      <formula>$F6&gt;CHOOSE(VrijednostVOdabir,999999999,90,30,365)</formula>
    </cfRule>
  </conditionalFormatting>
  <dataValidations count="2">
    <dataValidation type="list" allowBlank="1" showInputMessage="1" sqref="D6:D35">
      <formula1>popZaposlenika</formula1>
    </dataValidation>
    <dataValidation type="list" allowBlank="1" showInputMessage="1" sqref="C6:C35">
      <formula1>popisStavke</formula1>
    </dataValidation>
  </dataValidations>
  <printOptions horizontalCentered="1"/>
  <pageMargins left="0.25" right="0.25" top="0.75" bottom="0.75" header="0.3" footer="0.3"/>
  <pageSetup paperSize="9" scale="56" fitToHeight="0" orientation="portrait" r:id="rId1"/>
  <headerFooter differentFirst="1">
    <oddFooter>Stranica &amp;P od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Gumb mogućnosti 1">
              <controlPr defaultSize="0" autoFill="0" autoLine="0" autoPict="0" altText="bez isticanja option">
                <anchor moveWithCells="1">
                  <from>
                    <xdr:col>4</xdr:col>
                    <xdr:colOff>85725</xdr:colOff>
                    <xdr:row>2</xdr:row>
                    <xdr:rowOff>57150</xdr:rowOff>
                  </from>
                  <to>
                    <xdr:col>4</xdr:col>
                    <xdr:colOff>1276350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Gumb mogućnosti 2">
              <controlPr defaultSize="0" autoFill="0" autoLine="0" autoPict="0" altText="3 mjeseca option">
                <anchor moveWithCells="1">
                  <from>
                    <xdr:col>5</xdr:col>
                    <xdr:colOff>257175</xdr:colOff>
                    <xdr:row>2</xdr:row>
                    <xdr:rowOff>57150</xdr:rowOff>
                  </from>
                  <to>
                    <xdr:col>5</xdr:col>
                    <xdr:colOff>1447800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Gumb mogućnosti 3">
              <controlPr defaultSize="0" autoFill="0" autoLine="0" autoPict="0" altText="One month option">
                <anchor moveWithCells="1">
                  <from>
                    <xdr:col>4</xdr:col>
                    <xdr:colOff>85725</xdr:colOff>
                    <xdr:row>2</xdr:row>
                    <xdr:rowOff>228600</xdr:rowOff>
                  </from>
                  <to>
                    <xdr:col>4</xdr:col>
                    <xdr:colOff>1276350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Gumb mogućnosti 4">
              <controlPr defaultSize="0" autoFill="0" autoLine="0" autoPict="0" altText="One year option">
                <anchor moveWithCells="1">
                  <from>
                    <xdr:col>5</xdr:col>
                    <xdr:colOff>257175</xdr:colOff>
                    <xdr:row>2</xdr:row>
                    <xdr:rowOff>228600</xdr:rowOff>
                  </from>
                  <to>
                    <xdr:col>5</xdr:col>
                    <xdr:colOff>1447800</xdr:colOff>
                    <xdr:row>2</xdr:row>
                    <xdr:rowOff>409575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9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D23"/>
  <sheetViews>
    <sheetView showGridLines="0" workbookViewId="0"/>
  </sheetViews>
  <sheetFormatPr defaultRowHeight="15" x14ac:dyDescent="0.25"/>
  <cols>
    <col min="1" max="1" width="2.85546875" customWidth="1"/>
    <col min="2" max="2" width="26.28515625" customWidth="1"/>
    <col min="3" max="3" width="3.5703125" customWidth="1"/>
    <col min="4" max="4" width="26.7109375" bestFit="1" customWidth="1"/>
    <col min="5" max="5" width="3.5703125" customWidth="1"/>
    <col min="6" max="6" width="9.140625" customWidth="1"/>
  </cols>
  <sheetData>
    <row r="1" spans="2:4" ht="41.25" customHeight="1" x14ac:dyDescent="0.25"/>
    <row r="2" spans="2:4" ht="61.5" customHeight="1" x14ac:dyDescent="0.25"/>
    <row r="3" spans="2:4" ht="29.25" customHeight="1" x14ac:dyDescent="0.25">
      <c r="B3" s="7" t="s">
        <v>34</v>
      </c>
      <c r="C3" s="3"/>
      <c r="D3" s="7" t="s">
        <v>35</v>
      </c>
    </row>
    <row r="4" spans="2:4" x14ac:dyDescent="0.25">
      <c r="B4" s="6" t="s">
        <v>49</v>
      </c>
      <c r="D4" s="6" t="s">
        <v>36</v>
      </c>
    </row>
    <row r="5" spans="2:4" x14ac:dyDescent="0.25">
      <c r="B5" s="6" t="s">
        <v>50</v>
      </c>
      <c r="D5" s="6" t="s">
        <v>72</v>
      </c>
    </row>
    <row r="6" spans="2:4" x14ac:dyDescent="0.25">
      <c r="B6" s="6" t="s">
        <v>51</v>
      </c>
      <c r="D6" s="6" t="s">
        <v>48</v>
      </c>
    </row>
    <row r="7" spans="2:4" x14ac:dyDescent="0.25">
      <c r="B7" s="6" t="s">
        <v>52</v>
      </c>
      <c r="D7" s="6" t="s">
        <v>44</v>
      </c>
    </row>
    <row r="8" spans="2:4" x14ac:dyDescent="0.25">
      <c r="B8" s="6" t="s">
        <v>53</v>
      </c>
      <c r="D8" s="6" t="s">
        <v>42</v>
      </c>
    </row>
    <row r="9" spans="2:4" x14ac:dyDescent="0.25">
      <c r="B9" s="6" t="s">
        <v>54</v>
      </c>
      <c r="D9" s="6" t="s">
        <v>40</v>
      </c>
    </row>
    <row r="10" spans="2:4" x14ac:dyDescent="0.25">
      <c r="B10" s="6" t="s">
        <v>55</v>
      </c>
      <c r="D10" s="6" t="s">
        <v>45</v>
      </c>
    </row>
    <row r="11" spans="2:4" x14ac:dyDescent="0.25">
      <c r="B11" s="6" t="s">
        <v>56</v>
      </c>
      <c r="D11" s="6" t="s">
        <v>43</v>
      </c>
    </row>
    <row r="12" spans="2:4" x14ac:dyDescent="0.25">
      <c r="B12" s="6" t="s">
        <v>57</v>
      </c>
      <c r="D12" s="6" t="s">
        <v>37</v>
      </c>
    </row>
    <row r="13" spans="2:4" x14ac:dyDescent="0.25">
      <c r="B13" s="6" t="s">
        <v>58</v>
      </c>
      <c r="D13" s="6" t="s">
        <v>46</v>
      </c>
    </row>
    <row r="14" spans="2:4" x14ac:dyDescent="0.25">
      <c r="B14" s="6" t="s">
        <v>59</v>
      </c>
      <c r="D14" s="6" t="s">
        <v>38</v>
      </c>
    </row>
    <row r="15" spans="2:4" x14ac:dyDescent="0.25">
      <c r="B15" s="6" t="s">
        <v>60</v>
      </c>
      <c r="D15" s="6" t="s">
        <v>41</v>
      </c>
    </row>
    <row r="16" spans="2:4" x14ac:dyDescent="0.25">
      <c r="B16" s="6" t="s">
        <v>61</v>
      </c>
      <c r="D16" s="6" t="s">
        <v>39</v>
      </c>
    </row>
    <row r="17" spans="2:4" x14ac:dyDescent="0.25">
      <c r="B17" s="6" t="s">
        <v>62</v>
      </c>
      <c r="D17" s="6" t="s">
        <v>47</v>
      </c>
    </row>
    <row r="18" spans="2:4" x14ac:dyDescent="0.25">
      <c r="B18" s="6" t="s">
        <v>63</v>
      </c>
      <c r="D18" s="6" t="s">
        <v>71</v>
      </c>
    </row>
    <row r="19" spans="2:4" x14ac:dyDescent="0.25">
      <c r="B19" s="6" t="s">
        <v>64</v>
      </c>
    </row>
    <row r="20" spans="2:4" x14ac:dyDescent="0.25">
      <c r="B20" s="6" t="s">
        <v>65</v>
      </c>
    </row>
    <row r="21" spans="2:4" x14ac:dyDescent="0.25">
      <c r="B21" s="6" t="s">
        <v>66</v>
      </c>
    </row>
    <row r="22" spans="2:4" x14ac:dyDescent="0.25">
      <c r="B22" s="6" t="s">
        <v>67</v>
      </c>
    </row>
    <row r="23" spans="2:4" x14ac:dyDescent="0.25">
      <c r="B23" s="6" t="s">
        <v>68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badc642-15f9-493b-af2e-800910d66b6f" xsi:nil="true"/>
    <AssetExpire xmlns="8badc642-15f9-493b-af2e-800910d66b6f">2029-01-01T08:00:00+00:00</AssetExpire>
    <CampaignTagsTaxHTField0 xmlns="8badc642-15f9-493b-af2e-800910d66b6f">
      <Terms xmlns="http://schemas.microsoft.com/office/infopath/2007/PartnerControls"/>
    </CampaignTagsTaxHTField0>
    <IntlLangReviewDate xmlns="8badc642-15f9-493b-af2e-800910d66b6f" xsi:nil="true"/>
    <TPFriendlyName xmlns="8badc642-15f9-493b-af2e-800910d66b6f" xsi:nil="true"/>
    <IntlLangReview xmlns="8badc642-15f9-493b-af2e-800910d66b6f">false</IntlLangReview>
    <LocLastLocAttemptVersionLookup xmlns="8badc642-15f9-493b-af2e-800910d66b6f">854849</LocLastLocAttemptVersionLookup>
    <PolicheckWords xmlns="8badc642-15f9-493b-af2e-800910d66b6f" xsi:nil="true"/>
    <SubmitterId xmlns="8badc642-15f9-493b-af2e-800910d66b6f" xsi:nil="true"/>
    <AcquiredFrom xmlns="8badc642-15f9-493b-af2e-800910d66b6f">Internal MS</AcquiredFrom>
    <EditorialStatus xmlns="8badc642-15f9-493b-af2e-800910d66b6f">Complete</EditorialStatus>
    <Markets xmlns="8badc642-15f9-493b-af2e-800910d66b6f"/>
    <OriginAsset xmlns="8badc642-15f9-493b-af2e-800910d66b6f" xsi:nil="true"/>
    <AssetStart xmlns="8badc642-15f9-493b-af2e-800910d66b6f">2012-08-30T21:19:00+00:00</AssetStart>
    <FriendlyTitle xmlns="8badc642-15f9-493b-af2e-800910d66b6f" xsi:nil="true"/>
    <MarketSpecific xmlns="8badc642-15f9-493b-af2e-800910d66b6f">false</MarketSpecific>
    <TPNamespace xmlns="8badc642-15f9-493b-af2e-800910d66b6f" xsi:nil="true"/>
    <PublishStatusLookup xmlns="8badc642-15f9-493b-af2e-800910d66b6f">
      <Value>239953</Value>
    </PublishStatusLookup>
    <APAuthor xmlns="8badc642-15f9-493b-af2e-800910d66b6f">
      <UserInfo>
        <DisplayName>REDMOND\matthos</DisplayName>
        <AccountId>59</AccountId>
        <AccountType/>
      </UserInfo>
    </APAuthor>
    <TPCommandLine xmlns="8badc642-15f9-493b-af2e-800910d66b6f" xsi:nil="true"/>
    <IntlLangReviewer xmlns="8badc642-15f9-493b-af2e-800910d66b6f" xsi:nil="true"/>
    <OpenTemplate xmlns="8badc642-15f9-493b-af2e-800910d66b6f">true</OpenTemplate>
    <CSXSubmissionDate xmlns="8badc642-15f9-493b-af2e-800910d66b6f" xsi:nil="true"/>
    <TaxCatchAll xmlns="8badc642-15f9-493b-af2e-800910d66b6f"/>
    <Manager xmlns="8badc642-15f9-493b-af2e-800910d66b6f" xsi:nil="true"/>
    <NumericId xmlns="8badc642-15f9-493b-af2e-800910d66b6f" xsi:nil="true"/>
    <ParentAssetId xmlns="8badc642-15f9-493b-af2e-800910d66b6f" xsi:nil="true"/>
    <OriginalSourceMarket xmlns="8badc642-15f9-493b-af2e-800910d66b6f">english</OriginalSourceMarket>
    <ApprovalStatus xmlns="8badc642-15f9-493b-af2e-800910d66b6f">InProgress</ApprovalStatus>
    <TPComponent xmlns="8badc642-15f9-493b-af2e-800910d66b6f" xsi:nil="true"/>
    <EditorialTags xmlns="8badc642-15f9-493b-af2e-800910d66b6f" xsi:nil="true"/>
    <TPExecutable xmlns="8badc642-15f9-493b-af2e-800910d66b6f" xsi:nil="true"/>
    <TPLaunchHelpLink xmlns="8badc642-15f9-493b-af2e-800910d66b6f" xsi:nil="true"/>
    <LocComments xmlns="8badc642-15f9-493b-af2e-800910d66b6f" xsi:nil="true"/>
    <LocRecommendedHandoff xmlns="8badc642-15f9-493b-af2e-800910d66b6f" xsi:nil="true"/>
    <SourceTitle xmlns="8badc642-15f9-493b-af2e-800910d66b6f" xsi:nil="true"/>
    <CSXUpdate xmlns="8badc642-15f9-493b-af2e-800910d66b6f">false</CSXUpdate>
    <IntlLocPriority xmlns="8badc642-15f9-493b-af2e-800910d66b6f" xsi:nil="true"/>
    <UAProjectedTotalWords xmlns="8badc642-15f9-493b-af2e-800910d66b6f" xsi:nil="true"/>
    <AssetType xmlns="8badc642-15f9-493b-af2e-800910d66b6f">TP</AssetType>
    <MachineTranslated xmlns="8badc642-15f9-493b-af2e-800910d66b6f">false</MachineTranslated>
    <OutputCachingOn xmlns="8badc642-15f9-493b-af2e-800910d66b6f">false</OutputCachingOn>
    <TemplateStatus xmlns="8badc642-15f9-493b-af2e-800910d66b6f">Complete</TemplateStatus>
    <IsSearchable xmlns="8badc642-15f9-493b-af2e-800910d66b6f">true</IsSearchable>
    <ContentItem xmlns="8badc642-15f9-493b-af2e-800910d66b6f" xsi:nil="true"/>
    <HandoffToMSDN xmlns="8badc642-15f9-493b-af2e-800910d66b6f" xsi:nil="true"/>
    <ShowIn xmlns="8badc642-15f9-493b-af2e-800910d66b6f">Show everywhere</ShowIn>
    <ThumbnailAssetId xmlns="8badc642-15f9-493b-af2e-800910d66b6f" xsi:nil="true"/>
    <UALocComments xmlns="8badc642-15f9-493b-af2e-800910d66b6f" xsi:nil="true"/>
    <UALocRecommendation xmlns="8badc642-15f9-493b-af2e-800910d66b6f">Localize</UALocRecommendation>
    <LastModifiedDateTime xmlns="8badc642-15f9-493b-af2e-800910d66b6f" xsi:nil="true"/>
    <LegacyData xmlns="8badc642-15f9-493b-af2e-800910d66b6f" xsi:nil="true"/>
    <LocManualTestRequired xmlns="8badc642-15f9-493b-af2e-800910d66b6f">false</LocManualTestRequired>
    <LocMarketGroupTiers2 xmlns="8badc642-15f9-493b-af2e-800910d66b6f" xsi:nil="true"/>
    <ClipArtFilename xmlns="8badc642-15f9-493b-af2e-800910d66b6f" xsi:nil="true"/>
    <TPApplication xmlns="8badc642-15f9-493b-af2e-800910d66b6f" xsi:nil="true"/>
    <CSXHash xmlns="8badc642-15f9-493b-af2e-800910d66b6f" xsi:nil="true"/>
    <DirectSourceMarket xmlns="8badc642-15f9-493b-af2e-800910d66b6f">english</DirectSourceMarket>
    <PrimaryImageGen xmlns="8badc642-15f9-493b-af2e-800910d66b6f">false</PrimaryImageGen>
    <PlannedPubDate xmlns="8badc642-15f9-493b-af2e-800910d66b6f" xsi:nil="true"/>
    <CSXSubmissionMarket xmlns="8badc642-15f9-493b-af2e-800910d66b6f" xsi:nil="true"/>
    <Downloads xmlns="8badc642-15f9-493b-af2e-800910d66b6f">0</Downloads>
    <ArtSampleDocs xmlns="8badc642-15f9-493b-af2e-800910d66b6f" xsi:nil="true"/>
    <TrustLevel xmlns="8badc642-15f9-493b-af2e-800910d66b6f">1 Microsoft Managed Content</TrustLevel>
    <BlockPublish xmlns="8badc642-15f9-493b-af2e-800910d66b6f">false</BlockPublish>
    <TPLaunchHelpLinkType xmlns="8badc642-15f9-493b-af2e-800910d66b6f">Template</TPLaunchHelpLinkType>
    <LocalizationTagsTaxHTField0 xmlns="8badc642-15f9-493b-af2e-800910d66b6f">
      <Terms xmlns="http://schemas.microsoft.com/office/infopath/2007/PartnerControls"/>
    </LocalizationTagsTaxHTField0>
    <BusinessGroup xmlns="8badc642-15f9-493b-af2e-800910d66b6f" xsi:nil="true"/>
    <Providers xmlns="8badc642-15f9-493b-af2e-800910d66b6f" xsi:nil="true"/>
    <TemplateTemplateType xmlns="8badc642-15f9-493b-af2e-800910d66b6f">Excel Spreadsheet Template</TemplateTemplateType>
    <TimesCloned xmlns="8badc642-15f9-493b-af2e-800910d66b6f" xsi:nil="true"/>
    <TPAppVersion xmlns="8badc642-15f9-493b-af2e-800910d66b6f" xsi:nil="true"/>
    <VoteCount xmlns="8badc642-15f9-493b-af2e-800910d66b6f" xsi:nil="true"/>
    <FeatureTagsTaxHTField0 xmlns="8badc642-15f9-493b-af2e-800910d66b6f">
      <Terms xmlns="http://schemas.microsoft.com/office/infopath/2007/PartnerControls"/>
    </FeatureTagsTaxHTField0>
    <Provider xmlns="8badc642-15f9-493b-af2e-800910d66b6f" xsi:nil="true"/>
    <UACurrentWords xmlns="8badc642-15f9-493b-af2e-800910d66b6f" xsi:nil="true"/>
    <AssetId xmlns="8badc642-15f9-493b-af2e-800910d66b6f">TP103427400</AssetId>
    <TPClientViewer xmlns="8badc642-15f9-493b-af2e-800910d66b6f" xsi:nil="true"/>
    <DSATActionTaken xmlns="8badc642-15f9-493b-af2e-800910d66b6f" xsi:nil="true"/>
    <APEditor xmlns="8badc642-15f9-493b-af2e-800910d66b6f">
      <UserInfo>
        <DisplayName/>
        <AccountId xsi:nil="true"/>
        <AccountType/>
      </UserInfo>
    </APEditor>
    <TPInstallLocation xmlns="8badc642-15f9-493b-af2e-800910d66b6f" xsi:nil="true"/>
    <OOCacheId xmlns="8badc642-15f9-493b-af2e-800910d66b6f" xsi:nil="true"/>
    <IsDeleted xmlns="8badc642-15f9-493b-af2e-800910d66b6f">false</IsDeleted>
    <PublishTargets xmlns="8badc642-15f9-493b-af2e-800910d66b6f">OfficeOnlineVNext</PublishTargets>
    <ApprovalLog xmlns="8badc642-15f9-493b-af2e-800910d66b6f" xsi:nil="true"/>
    <BugNumber xmlns="8badc642-15f9-493b-af2e-800910d66b6f" xsi:nil="true"/>
    <CrawlForDependencies xmlns="8badc642-15f9-493b-af2e-800910d66b6f">false</CrawlForDependencies>
    <InternalTagsTaxHTField0 xmlns="8badc642-15f9-493b-af2e-800910d66b6f">
      <Terms xmlns="http://schemas.microsoft.com/office/infopath/2007/PartnerControls"/>
    </InternalTagsTaxHTField0>
    <LastHandOff xmlns="8badc642-15f9-493b-af2e-800910d66b6f" xsi:nil="true"/>
    <Milestone xmlns="8badc642-15f9-493b-af2e-800910d66b6f" xsi:nil="true"/>
    <OriginalRelease xmlns="8badc642-15f9-493b-af2e-800910d66b6f">15</OriginalRelease>
    <RecommendationsModifier xmlns="8badc642-15f9-493b-af2e-800910d66b6f" xsi:nil="true"/>
    <ScenarioTagsTaxHTField0 xmlns="8badc642-15f9-493b-af2e-800910d66b6f">
      <Terms xmlns="http://schemas.microsoft.com/office/infopath/2007/PartnerControls"/>
    </ScenarioTagsTaxHTField0>
    <UANotes xmlns="8badc642-15f9-493b-af2e-800910d66b6f" xsi:nil="true"/>
  </documentManagement>
</p:properties>
</file>

<file path=customXml/itemProps1.xml><?xml version="1.0" encoding="utf-8"?>
<ds:datastoreItem xmlns:ds="http://schemas.openxmlformats.org/officeDocument/2006/customXml" ds:itemID="{1EECB0ED-EF75-487F-B66D-6ADD00ECE43B}"/>
</file>

<file path=customXml/itemProps2.xml><?xml version="1.0" encoding="utf-8"?>
<ds:datastoreItem xmlns:ds="http://schemas.openxmlformats.org/officeDocument/2006/customXml" ds:itemID="{CEDD33BF-DF87-466C-98D9-184D5D8542D7}"/>
</file>

<file path=customXml/itemProps3.xml><?xml version="1.0" encoding="utf-8"?>
<ds:datastoreItem xmlns:ds="http://schemas.openxmlformats.org/officeDocument/2006/customXml" ds:itemID="{3C474462-006D-484E-9B7E-63986CDCA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Popis opreme</vt:lpstr>
      <vt:lpstr>Postavke</vt:lpstr>
      <vt:lpstr>popisStavke</vt:lpstr>
      <vt:lpstr>popZaposlenika</vt:lpstr>
      <vt:lpstr>VrijednostVOdabir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2012-08-28T20:32:32Z</dcterms:created>
  <dcterms:modified xsi:type="dcterms:W3CDTF">2013-01-07T13:23:08Z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0x010100CE6EEBCA2A20434687F63529BC62C70C0400B49D3FDEBF6E5C4BBABD28DFF7A72F5A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