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05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0905_Accessibility_Templates_Batch1\04_Postprocess\hr-HR\Templates\"/>
    </mc:Choice>
  </mc:AlternateContent>
  <bookViews>
    <workbookView xWindow="0" yWindow="0" windowWidth="28800" windowHeight="12705"/>
  </bookViews>
  <sheets>
    <sheet name="Praćenje projekata" sheetId="1" r:id="rId1"/>
    <sheet name="Postavljanje" sheetId="2" r:id="rId2"/>
  </sheets>
  <definedNames>
    <definedName name="_xlnm.Print_Titles" localSheetId="0">'Praćenje projekata'!$4:$4</definedName>
    <definedName name="NazivStupca1">'Praćenje projekata'!$B$4</definedName>
    <definedName name="NazivStupca2">TablicaKategorijaIZaposlenika[[#Headers],[Naziv kategorije]]</definedName>
    <definedName name="PopisKategorija">Postavljanje!$B$5:$B$10</definedName>
    <definedName name="PopisZaposlenika">Postavljanje!$C$5:$C$10</definedName>
    <definedName name="PostotakZaOznaku">'Praćenje projekata'!$D$2</definedName>
  </definedNames>
  <calcPr calcId="162913"/>
</workbook>
</file>

<file path=xl/calcChain.xml><?xml version="1.0" encoding="utf-8"?>
<calcChain xmlns="http://schemas.openxmlformats.org/spreadsheetml/2006/main">
  <c r="M13" i="1" l="1"/>
  <c r="K5" i="1"/>
  <c r="K6" i="1"/>
  <c r="K7" i="1"/>
  <c r="K8" i="1"/>
  <c r="K9" i="1"/>
  <c r="K10" i="1"/>
  <c r="K11" i="1"/>
  <c r="K12" i="1"/>
  <c r="K13" i="1"/>
  <c r="N13" i="1" l="1"/>
  <c r="H13" i="1"/>
  <c r="J12" i="1" l="1"/>
  <c r="J11" i="1"/>
  <c r="J10" i="1"/>
  <c r="J9" i="1"/>
  <c r="J8" i="1"/>
  <c r="J7" i="1"/>
  <c r="J6" i="1"/>
  <c r="J5" i="1"/>
  <c r="I12" i="1"/>
  <c r="I11" i="1"/>
  <c r="I10" i="1"/>
  <c r="N10" i="1" s="1"/>
  <c r="I9" i="1"/>
  <c r="I8" i="1"/>
  <c r="I7" i="1"/>
  <c r="N7" i="1" s="1"/>
  <c r="I6" i="1"/>
  <c r="N6" i="1" s="1"/>
  <c r="I5" i="1"/>
  <c r="N9" i="1" l="1"/>
  <c r="N11" i="1"/>
  <c r="N8" i="1"/>
  <c r="N5" i="1"/>
  <c r="N12" i="1"/>
  <c r="F6" i="1"/>
  <c r="E6" i="1"/>
  <c r="F5" i="1"/>
  <c r="E5" i="1"/>
  <c r="E9" i="1"/>
  <c r="H5" i="1" l="1"/>
  <c r="M5" i="1" s="1"/>
  <c r="H6" i="1"/>
  <c r="M6" i="1" s="1"/>
  <c r="F12" i="1"/>
  <c r="E12" i="1"/>
  <c r="F11" i="1"/>
  <c r="E11" i="1"/>
  <c r="F10" i="1"/>
  <c r="E10" i="1"/>
  <c r="F9" i="1"/>
  <c r="H9" i="1" s="1"/>
  <c r="M9" i="1" s="1"/>
  <c r="F8" i="1"/>
  <c r="E8" i="1"/>
  <c r="E7" i="1"/>
  <c r="F7" i="1"/>
  <c r="H7" i="1" l="1"/>
  <c r="M7" i="1" s="1"/>
  <c r="H10" i="1"/>
  <c r="M10" i="1" s="1"/>
  <c r="H11" i="1"/>
  <c r="M11" i="1" s="1"/>
  <c r="H12" i="1"/>
  <c r="M12" i="1" s="1"/>
  <c r="H8" i="1"/>
  <c r="M8" i="1" s="1"/>
</calcChain>
</file>

<file path=xl/sharedStrings.xml><?xml version="1.0" encoding="utf-8"?>
<sst xmlns="http://schemas.openxmlformats.org/spreadsheetml/2006/main" count="58" uniqueCount="40">
  <si>
    <t>Praćenje projekata</t>
  </si>
  <si>
    <t>Projekt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</si>
  <si>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</si>
  <si>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</si>
  <si>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</si>
  <si>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</si>
  <si>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</si>
  <si>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</si>
  <si>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</si>
  <si>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</si>
  <si>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</si>
  <si>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 xml:space="preserve">Označavanje zastavicom kada je vrijednost veća/manja za ovaj postotak: </t>
  </si>
  <si>
    <t>Kategorija</t>
  </si>
  <si>
    <t>Kategorija 1</t>
  </si>
  <si>
    <t>Kategorija 2</t>
  </si>
  <si>
    <t>Kategorija 3</t>
  </si>
  <si>
    <t>Kategorija 4</t>
  </si>
  <si>
    <t>Kategorija 5</t>
  </si>
  <si>
    <t>Dodijeljeno osobi</t>
  </si>
  <si>
    <t>Zaposlenik 1</t>
  </si>
  <si>
    <t>Zaposlenik 4</t>
  </si>
  <si>
    <t>Zaposlenik 2</t>
  </si>
  <si>
    <t>Zaposlenik 3</t>
  </si>
  <si>
    <t>Procijenjeni
Početak</t>
  </si>
  <si>
    <t>Procijenjeni 
Završetak</t>
  </si>
  <si>
    <t>Stvarni 
Početak</t>
  </si>
  <si>
    <t>Stvarni
Završetak</t>
  </si>
  <si>
    <t>Ikona zastavice za više/manje stvarnog rada (u satima)</t>
  </si>
  <si>
    <t>Stvarni rad (u satima)</t>
  </si>
  <si>
    <t>Ikona zastavice za više/manje stvarnog trajanja (u satima)</t>
  </si>
  <si>
    <t>Napomene</t>
  </si>
  <si>
    <t>Postavljanje</t>
  </si>
  <si>
    <t>Naziv kategorije</t>
  </si>
  <si>
    <t>Kategorija 6</t>
  </si>
  <si>
    <t>Ime i prezime zaposlenika</t>
  </si>
  <si>
    <t>Zaposlenik 5</t>
  </si>
  <si>
    <t>Zaposlenik 6</t>
  </si>
  <si>
    <t>Procjena rada (u satima)</t>
  </si>
  <si>
    <t>Procjena trajanja (u danima)</t>
  </si>
  <si>
    <t>Stvarno trajanje (u danima)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</si>
</sst>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Over/Under flag&quot;;&quot;&quot;;&quot;&quot;"/>
  </numFmts>
  <fonts count="12" x14ac:knownFonts="1">
    <font>
      <sz val="11"/>
      <color theme="3" tint="-0.499984740745262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84740745262"/>
      <name val="Century Gothic"/>
      <family val="2"/>
      <scheme val="minor"/>
    </font>
    <font>
      <b/>
      <sz val="11"/>
      <color theme="2" tint="-0.89996032593768116"/>
      <name val="Century Gothic"/>
      <family val="2"/>
      <scheme val="minor"/>
    </font>
    <font>
      <sz val="11"/>
      <color theme="2" tint="-0.89992980742820516"/>
      <name val="Century Gothic"/>
      <family val="2"/>
      <scheme val="minor"/>
    </font>
    <font>
      <sz val="11"/>
      <color theme="2" tint="-0.89989928891872917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  <font>
      <sz val="1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0" borderId="3" applyProtection="0">
      <alignment horizontal="center" vertical="center"/>
    </xf>
    <xf numFmtId="0" fontId="1" fillId="2" borderId="1" applyNumberFormat="0" applyFont="0" applyBorder="0" applyProtection="0">
      <alignment horizontal="right" vertical="center" indent="2"/>
    </xf>
    <xf numFmtId="3" fontId="8" fillId="0" borderId="0" applyFill="0" applyBorder="0" applyProtection="0">
      <alignment horizontal="left" vertical="center" indent="1"/>
    </xf>
    <xf numFmtId="0" fontId="8" fillId="0" borderId="0" applyFill="0" applyBorder="0" applyProtection="0">
      <alignment horizontal="left" vertical="center" wrapText="1" indent="1"/>
    </xf>
    <xf numFmtId="0" fontId="6" fillId="0" borderId="0" applyNumberFormat="0" applyBorder="0" applyProtection="0">
      <alignment horizontal="left" vertical="center" wrapText="1" indent="1"/>
    </xf>
    <xf numFmtId="0" fontId="2" fillId="3" borderId="2" applyNumberFormat="0" applyFont="0" applyAlignment="0" applyProtection="0"/>
    <xf numFmtId="14" fontId="7" fillId="0" borderId="0" applyFill="0" applyBorder="0" applyProtection="0">
      <alignment horizontal="right" vertical="center" indent="2"/>
    </xf>
    <xf numFmtId="0" fontId="4" fillId="0" borderId="0" applyNumberFormat="0" applyFill="0" applyBorder="0" applyAlignment="0" applyProtection="0"/>
    <xf numFmtId="164" fontId="10" fillId="0" borderId="0" applyFill="0" applyProtection="0">
      <alignment horizontal="left" vertical="center" indent="1"/>
    </xf>
    <xf numFmtId="0" fontId="6" fillId="0" borderId="5" applyNumberFormat="0" applyFill="0" applyProtection="0">
      <alignment horizontal="left" vertical="center" wrapText="1" indent="2"/>
    </xf>
    <xf numFmtId="164" fontId="9" fillId="0" borderId="4">
      <alignment horizontal="right" vertical="center"/>
    </xf>
    <xf numFmtId="14" fontId="7" fillId="0" borderId="5">
      <alignment horizontal="left" vertical="center" indent="2"/>
    </xf>
    <xf numFmtId="3" fontId="8" fillId="2" borderId="0" applyBorder="0">
      <alignment horizontal="left" vertical="center" indent="1"/>
    </xf>
    <xf numFmtId="3" fontId="8" fillId="2" borderId="6">
      <alignment horizontal="left" vertical="center" indent="1"/>
    </xf>
  </cellStyleXfs>
  <cellXfs count="23">
    <xf numFmtId="0" fontId="0" fillId="0" borderId="0" xfId="0">
      <alignment vertical="center"/>
    </xf>
    <xf numFmtId="0" fontId="0" fillId="0" borderId="0" xfId="0" applyProtection="1">
      <alignment vertical="center"/>
    </xf>
    <xf numFmtId="14" fontId="0" fillId="0" borderId="0" xfId="8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 vertical="center"/>
    </xf>
    <xf numFmtId="9" fontId="5" fillId="0" borderId="3" xfId="2" applyProtection="1">
      <alignment horizontal="center" vertical="center"/>
    </xf>
    <xf numFmtId="0" fontId="4" fillId="0" borderId="0" xfId="9" applyAlignment="1" applyProtection="1">
      <alignment vertical="center"/>
    </xf>
    <xf numFmtId="0" fontId="4" fillId="0" borderId="0" xfId="9" applyAlignment="1">
      <alignment vertical="center"/>
    </xf>
    <xf numFmtId="0" fontId="8" fillId="0" borderId="0" xfId="5" applyNumberFormat="1" applyFont="1" applyBorder="1" applyAlignment="1">
      <alignment horizontal="left" vertical="center" wrapText="1" indent="1"/>
    </xf>
    <xf numFmtId="14" fontId="7" fillId="0" borderId="0" xfId="8" applyNumberFormat="1" applyFont="1" applyBorder="1" applyAlignment="1">
      <alignment horizontal="right" vertical="center" indent="2"/>
    </xf>
    <xf numFmtId="3" fontId="8" fillId="0" borderId="0" xfId="4" applyNumberFormat="1" applyFont="1" applyBorder="1" applyAlignment="1">
      <alignment horizontal="left" vertical="center" indent="1"/>
    </xf>
    <xf numFmtId="14" fontId="7" fillId="0" borderId="5" xfId="13" applyNumberFormat="1" applyFont="1" applyBorder="1" applyAlignment="1">
      <alignment horizontal="left" vertical="center" indent="2"/>
    </xf>
    <xf numFmtId="164" fontId="9" fillId="0" borderId="4" xfId="12" applyNumberFormat="1" applyFont="1" applyBorder="1" applyAlignment="1">
      <alignment horizontal="right" vertical="center"/>
    </xf>
    <xf numFmtId="3" fontId="8" fillId="2" borderId="0" xfId="14" applyNumberFormat="1" applyFont="1" applyFill="1" applyBorder="1" applyAlignment="1">
      <alignment horizontal="left" vertical="center" indent="1"/>
    </xf>
    <xf numFmtId="0" fontId="6" fillId="0" borderId="0" xfId="6" applyFont="1" applyFill="1" applyBorder="1" applyAlignment="1">
      <alignment horizontal="left" vertical="center" wrapText="1" indent="1"/>
    </xf>
    <xf numFmtId="14" fontId="6" fillId="0" borderId="0" xfId="6" applyNumberFormat="1" applyFont="1" applyFill="1" applyBorder="1" applyAlignment="1">
      <alignment horizontal="left" vertical="center" wrapText="1" indent="1"/>
    </xf>
    <xf numFmtId="3" fontId="6" fillId="0" borderId="0" xfId="6" applyNumberFormat="1" applyFont="1" applyFill="1" applyBorder="1" applyAlignment="1">
      <alignment horizontal="left" vertical="center" wrapText="1" indent="1"/>
    </xf>
    <xf numFmtId="164" fontId="10" fillId="0" borderId="0" xfId="1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6" fillId="0" borderId="6" xfId="6" applyNumberFormat="1" applyFont="1" applyFill="1" applyBorder="1" applyAlignment="1">
      <alignment horizontal="left" vertical="center" wrapText="1" indent="1"/>
    </xf>
    <xf numFmtId="3" fontId="8" fillId="2" borderId="6" xfId="15" applyNumberFormat="1" applyFont="1" applyFill="1" applyBorder="1" applyAlignment="1">
      <alignment horizontal="left" vertical="center" indent="1"/>
    </xf>
    <xf numFmtId="14" fontId="6" fillId="0" borderId="5" xfId="11" applyNumberFormat="1" applyFont="1" applyFill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</cellXfs>
  <cellStyles count="16">
    <cellStyle name="Bilješka" xfId="7" builtinId="10" customBuiltin="1"/>
    <cellStyle name="Brojevi" xfId="4"/>
    <cellStyle name="Datum" xfId="8"/>
    <cellStyle name="Izlaz" xfId="3" builtinId="21" customBuiltin="1"/>
    <cellStyle name="Naslov" xfId="9" builtinId="15" customBuiltin="1"/>
    <cellStyle name="Naslov 1" xfId="1" builtinId="16" customBuiltin="1"/>
    <cellStyle name="Naslov 2" xfId="6" builtinId="17" customBuiltin="1"/>
    <cellStyle name="Naslov 3" xfId="10" builtinId="18" customBuiltin="1"/>
    <cellStyle name="Naslov 4" xfId="11" builtinId="19" customBuiltin="1"/>
    <cellStyle name="Normalno" xfId="0" builtinId="0" customBuiltin="1"/>
    <cellStyle name="Oznaka" xfId="12"/>
    <cellStyle name="Procijenjeno trajanje" xfId="15"/>
    <cellStyle name="Sivi stupac" xfId="14"/>
    <cellStyle name="Stvarni početak" xfId="13"/>
    <cellStyle name="Tekst" xfId="5"/>
    <cellStyle name="Unos" xfId="2" builtinId="20" customBuiltin="1"/>
  </cellStyles>
  <dxfs count="23">
    <dxf>
      <font>
        <b val="0"/>
        <i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/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/m/yyyy"/>
      <alignment horizontal="left" vertical="center" textRotation="0" wrapText="0" indent="2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/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9" formatCode="d/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Medium2">
    <tableStyle name="Prilagođeni stil tablice" pivot="0" count="2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stavljanj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a&#263;enje projeka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</xdr:colOff>
      <xdr:row>1</xdr:row>
      <xdr:rowOff>6351</xdr:rowOff>
    </xdr:from>
    <xdr:to>
      <xdr:col>1</xdr:col>
      <xdr:colOff>914866</xdr:colOff>
      <xdr:row>2</xdr:row>
      <xdr:rowOff>26671</xdr:rowOff>
    </xdr:to>
    <xdr:sp macro="" textlink="">
      <xdr:nvSpPr>
        <xdr:cNvPr id="3" name="Gumb Postavke" descr="Navigacijski gumb Postavke Kliknite da biste pogledali radni list Postavke." title="Navigacijski gumb – Postavke">
          <a:hlinkClick xmlns:r="http://schemas.openxmlformats.org/officeDocument/2006/relationships" r:id="rId1" tooltip="Kliknite da biste pogledali radni list Postavke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182562" y="825781"/>
          <a:ext cx="914400" cy="279456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hr" sz="1100" b="1"/>
            <a:t>POSTAVKE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181934</xdr:colOff>
      <xdr:row>1</xdr:row>
      <xdr:rowOff>6351</xdr:rowOff>
    </xdr:from>
    <xdr:to>
      <xdr:col>1</xdr:col>
      <xdr:colOff>895094</xdr:colOff>
      <xdr:row>2</xdr:row>
      <xdr:rowOff>25400</xdr:rowOff>
    </xdr:to>
    <xdr:sp macro="" textlink="">
      <xdr:nvSpPr>
        <xdr:cNvPr id="3" name="Gumb Projekti" descr="Navigacijski gumb Projekti Kliknite da biste pogledali radni list Projekti." title="Navigacijski gumb – Projekti">
          <a:hlinkClick xmlns:r="http://schemas.openxmlformats.org/officeDocument/2006/relationships" r:id="rId1" tooltip="Kliknite da biste pogledali radni list Projekti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181934" y="578490"/>
          <a:ext cx="914400" cy="274754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hr" sz="1100" b="1"/>
            <a:t>PROJEKTI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raćenje_projekata" displayName="Praćenje_projekata" ref="B4:O13" totalsRowShown="0" headerRowDxfId="18">
  <autoFilter ref="B4:O13"/>
  <tableColumns count="14">
    <tableColumn id="1" name="Projekt" dataDxfId="17" dataCellStyle="Tekst"/>
    <tableColumn id="2" name="Kategorija" dataDxfId="16" dataCellStyle="Tekst"/>
    <tableColumn id="3" name="Dodijeljeno osobi" dataDxfId="15" dataCellStyle="Tekst"/>
    <tableColumn id="4" name="Procijenjeni_x000a_Početak" dataDxfId="14" dataCellStyle="Datum"/>
    <tableColumn id="5" name="Procijenjeni _x000a_Završetak" dataDxfId="13" dataCellStyle="Datum"/>
    <tableColumn id="6" name="Procjena rada (u satima)" dataDxfId="12" dataCellStyle="Brojevi"/>
    <tableColumn id="7" name="Procjena trajanja (u danima)" dataDxfId="11" dataCellStyle="Procijenjeno trajanje">
      <calculatedColumnFormula>IF(COUNTA('Praćenje projekata'!$E5,'Praćenje projekata'!$F5)&lt;&gt;2,"",DAYS360('Praćenje projekata'!$E5,'Praćenje projekata'!$F5,FALSE))</calculatedColumnFormula>
    </tableColumn>
    <tableColumn id="8" name="Stvarni _x000a_Početak" dataDxfId="10" dataCellStyle="Stvarni početak"/>
    <tableColumn id="9" name="Stvarni_x000a_Završetak" dataDxfId="9" dataCellStyle="Datum"/>
    <tableColumn id="10" name="Ikona zastavice za više/manje stvarnog rada (u satima)" dataDxfId="8" dataCellStyle="Oznaka">
      <calculatedColumnFormula>IFERROR(IF(Praćenje_projekata[Stvarni rad (u satima)]=0,"",IF(ABS((Praćenje_projekata[[#This Row],[Stvarni rad (u satima)]]-Praćenje_projekata[[#This Row],[Procjena rada (u satima)]])/Praćenje_projekata[[#This Row],[Procjena rada (u satima)]])&gt;PostotakZaOznaku,1,0)),"")</calculatedColumnFormula>
    </tableColumn>
    <tableColumn id="11" name="Stvarni rad (u satima)" dataDxfId="7" dataCellStyle="Brojevi"/>
    <tableColumn id="12" name="Ikona zastavice za više/manje stvarnog trajanja (u satima)" dataDxfId="6" dataCellStyle="Oznaka">
      <calculatedColumnFormula>IFERROR(IF(Praćenje_projekata[Stvarno trajanje (u danima)]=0,"",IF(ABS((Praćenje_projekata[[#This Row],[Stvarno trajanje (u danima)]]-Praćenje_projekata[[#This Row],[Procjena trajanja (u danima)]])/Praćenje_projekata[[#This Row],[Procjena trajanja (u danima)]])&gt;PostotakZaOznaku,1,0)),"")</calculatedColumnFormula>
    </tableColumn>
    <tableColumn id="13" name="Stvarno trajanje (u danima)" dataDxfId="5" dataCellStyle="Sivi stupac">
      <calculatedColumnFormula>IF(COUNTA('Praćenje projekata'!$I5,'Praćenje projekata'!$J5)&lt;&gt;2,"",DAYS360('Praćenje projekata'!$I5,'Praćenje projekata'!$J5,FALSE))</calculatedColumnFormula>
    </tableColumn>
    <tableColumn id="14" name="Napomene" dataDxfId="4" dataCellStyle="Tekst"/>
  </tableColumns>
  <tableStyleInfo name="Prilagođeni stil tablice" showFirstColumn="0" showLastColumn="0" showRowStripes="1" showColumnStripes="0"/>
</table>
</file>

<file path=xl/tables/table2.xml><?xml version="1.0" encoding="utf-8"?>
<table xmlns="http://schemas.openxmlformats.org/spreadsheetml/2006/main" id="3" name="TablicaKategorijaIZaposlenika" displayName="TablicaKategorijaIZaposlenika" ref="B4:C10" totalsRowShown="0" headerRowDxfId="3" dataDxfId="2">
  <autoFilter ref="B4:C10"/>
  <tableColumns count="2">
    <tableColumn id="1" name="Naziv kategorije" dataDxfId="1"/>
    <tableColumn id="2" name="Ime i prezime zaposlenika" dataDxfId="0"/>
  </tableColumns>
  <tableStyleInfo name="Prilagođeni stil tablice" showFirstColumn="0" showLastColumn="0" showRowStripes="1" showColumnStripes="0"/>
  <extLst>
    <ext xmlns:x14="http://schemas.microsoft.com/office/spreadsheetml/2009/9/main" uri="{504A1905-F514-4f6f-8877-14C23A59335A}">
      <x14:table altTextSummary="Popis kategorija i zaposlenika na padajućem popisu Kategorija i Zaposlenik za provjeru valjanosti podataka na radnom listu Praćenje projekata. Koristite ove stupce da biste prilagođavali stavke na svakom popisu. Na popisima ne mora biti isti broj stavki"/>
    </ext>
  </extLst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autoPageBreaks="0" fitToPage="1"/>
  </sheetPr>
  <dimension ref="A1:O13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9" defaultRowHeight="30" customHeight="1" x14ac:dyDescent="0.3"/>
  <cols>
    <col min="1" max="1" width="2.625" style="1" customWidth="1"/>
    <col min="2" max="2" width="38.375" style="1" customWidth="1"/>
    <col min="3" max="3" width="45.25" style="1" customWidth="1"/>
    <col min="4" max="4" width="15.625" style="1" customWidth="1"/>
    <col min="5" max="6" width="15.375" style="2" bestFit="1" customWidth="1"/>
    <col min="7" max="7" width="12.625" style="1" bestFit="1" customWidth="1"/>
    <col min="8" max="8" width="13" style="1" customWidth="1"/>
    <col min="9" max="9" width="14.625" style="2" customWidth="1"/>
    <col min="10" max="10" width="15.625" style="2" customWidth="1"/>
    <col min="11" max="11" width="2.875" style="2" customWidth="1"/>
    <col min="12" max="12" width="13" style="1" customWidth="1"/>
    <col min="13" max="13" width="2.875" style="1" customWidth="1"/>
    <col min="14" max="14" width="14.75" style="1" customWidth="1"/>
    <col min="15" max="15" width="25.625" style="1" customWidth="1"/>
    <col min="16" max="16" width="2.625" style="1" customWidth="1"/>
    <col min="17" max="16384" width="9" style="1"/>
  </cols>
  <sheetData>
    <row r="1" spans="1:15" ht="65.099999999999994" customHeight="1" x14ac:dyDescent="0.3">
      <c r="B1" s="6" t="s">
        <v>0</v>
      </c>
      <c r="C1"/>
    </row>
    <row r="2" spans="1:15" ht="20.25" customHeight="1" x14ac:dyDescent="0.3">
      <c r="A2" s="3"/>
      <c r="B2" s="6"/>
      <c r="C2" s="4" t="s">
        <v>11</v>
      </c>
      <c r="D2" s="5">
        <v>0.25</v>
      </c>
    </row>
    <row r="3" spans="1:15" ht="20.25" customHeight="1" x14ac:dyDescent="0.3">
      <c r="G3"/>
      <c r="H3"/>
    </row>
    <row r="4" spans="1:15" ht="54.95" customHeight="1" x14ac:dyDescent="0.3">
      <c r="B4" s="14" t="s">
        <v>1</v>
      </c>
      <c r="C4" s="14" t="s">
        <v>12</v>
      </c>
      <c r="D4" s="14" t="s">
        <v>18</v>
      </c>
      <c r="E4" s="15" t="s">
        <v>23</v>
      </c>
      <c r="F4" s="15" t="s">
        <v>24</v>
      </c>
      <c r="G4" s="16" t="s">
        <v>37</v>
      </c>
      <c r="H4" s="19" t="s">
        <v>38</v>
      </c>
      <c r="I4" s="21" t="s">
        <v>25</v>
      </c>
      <c r="J4" s="15" t="s">
        <v>26</v>
      </c>
      <c r="K4" s="17" t="s">
        <v>27</v>
      </c>
      <c r="L4" s="16" t="s">
        <v>28</v>
      </c>
      <c r="M4" s="17" t="s">
        <v>29</v>
      </c>
      <c r="N4" s="16" t="s">
        <v>39</v>
      </c>
      <c r="O4" s="14" t="s">
        <v>30</v>
      </c>
    </row>
    <row r="5" spans="1:15" ht="30" customHeight="1" x14ac:dyDescent="0.3">
      <c r="B5" s="8" t="s">
        <v>2</v>
      </c>
      <c r="C5" s="8" t="s">
        <v>13</v>
      </c>
      <c r="D5" s="8" t="s">
        <v>19</v>
      </c>
      <c r="E5" s="9">
        <f ca="1">TODAY()-65</f>
        <v>42599</v>
      </c>
      <c r="F5" s="9">
        <f ca="1">TODAY()-5</f>
        <v>42659</v>
      </c>
      <c r="G5" s="10">
        <v>210</v>
      </c>
      <c r="H5" s="20">
        <f ca="1">IF(COUNTA('Praćenje projekata'!$E5,'Praćenje projekata'!$F5)&lt;&gt;2,"",DAYS360('Praćenje projekata'!$E5,'Praćenje projekata'!$F5,FALSE))</f>
        <v>59</v>
      </c>
      <c r="I5" s="11">
        <f ca="1">TODAY()-65</f>
        <v>42599</v>
      </c>
      <c r="J5" s="9">
        <f ca="1">TODAY()</f>
        <v>42664</v>
      </c>
      <c r="K5" s="12">
        <f>IFERROR(IF(Praćenje_projekata[Stvarni rad (u satima)]=0,"",IF(ABS((Praćenje_projekata[[#This Row],[Stvarni rad (u satima)]]-Praćenje_projekata[[#This Row],[Procjena rada (u satima)]])/Praćenje_projekata[[#This Row],[Procjena rada (u satima)]])&gt;PostotakZaOznaku,1,0)),"")</f>
        <v>1</v>
      </c>
      <c r="L5" s="10">
        <v>300</v>
      </c>
      <c r="M5" s="12">
        <f ca="1">IFERROR(IF(Praćenje_projekata[Stvarno trajanje (u danima)]=0,"",IF(ABS((Praćenje_projekata[[#This Row],[Stvarno trajanje (u danima)]]-Praćenje_projekata[[#This Row],[Procjena trajanja (u danima)]])/Praćenje_projekata[[#This Row],[Procjena trajanja (u danima)]])&gt;PostotakZaOznaku,1,0)),"")</f>
        <v>0</v>
      </c>
      <c r="N5" s="13">
        <f ca="1">IF(COUNTA('Praćenje projekata'!$I5,'Praćenje projekata'!$J5)&lt;&gt;2,"",DAYS360('Praćenje projekata'!$I5,'Praćenje projekata'!$J5,FALSE))</f>
        <v>64</v>
      </c>
      <c r="O5" s="8"/>
    </row>
    <row r="6" spans="1:15" ht="30" customHeight="1" x14ac:dyDescent="0.3">
      <c r="B6" s="8" t="s">
        <v>3</v>
      </c>
      <c r="C6" s="8" t="s">
        <v>14</v>
      </c>
      <c r="D6" s="8" t="s">
        <v>20</v>
      </c>
      <c r="E6" s="9">
        <f ca="1">TODAY()-41</f>
        <v>42623</v>
      </c>
      <c r="F6" s="9">
        <f ca="1">TODAY()-10</f>
        <v>42654</v>
      </c>
      <c r="G6" s="10">
        <v>400</v>
      </c>
      <c r="H6" s="20">
        <f ca="1">IF(COUNTA('Praćenje projekata'!$E6,'Praćenje projekata'!$F6)&lt;&gt;2,"",DAYS360('Praćenje projekata'!$E6,'Praćenje projekata'!$F6,FALSE))</f>
        <v>31</v>
      </c>
      <c r="I6" s="11">
        <f ca="1">TODAY()-41</f>
        <v>42623</v>
      </c>
      <c r="J6" s="9">
        <f ca="1">TODAY()-7</f>
        <v>42657</v>
      </c>
      <c r="K6" s="12">
        <f>IFERROR(IF(Praćenje_projekata[Stvarni rad (u satima)]=0,"",IF(ABS((Praćenje_projekata[[#This Row],[Stvarni rad (u satima)]]-Praćenje_projekata[[#This Row],[Procjena rada (u satima)]])/Praćenje_projekata[[#This Row],[Procjena rada (u satima)]])&gt;PostotakZaOznaku,1,0)),"")</f>
        <v>0</v>
      </c>
      <c r="L6" s="10">
        <v>390</v>
      </c>
      <c r="M6" s="12">
        <f ca="1">IFERROR(IF(Praćenje_projekata[Stvarno trajanje (u danima)]=0,"",IF(ABS((Praćenje_projekata[[#This Row],[Stvarno trajanje (u danima)]]-Praćenje_projekata[[#This Row],[Procjena trajanja (u danima)]])/Praćenje_projekata[[#This Row],[Procjena trajanja (u danima)]])&gt;PostotakZaOznaku,1,0)),"")</f>
        <v>0</v>
      </c>
      <c r="N6" s="13">
        <f ca="1">IF(COUNTA('Praćenje projekata'!$I6,'Praćenje projekata'!$J6)&lt;&gt;2,"",DAYS360('Praćenje projekata'!$I6,'Praćenje projekata'!$J6,FALSE))</f>
        <v>34</v>
      </c>
      <c r="O6" s="8"/>
    </row>
    <row r="7" spans="1:15" ht="30" customHeight="1" x14ac:dyDescent="0.3">
      <c r="B7" s="8" t="s">
        <v>4</v>
      </c>
      <c r="C7" s="8" t="s">
        <v>13</v>
      </c>
      <c r="D7" s="8" t="s">
        <v>21</v>
      </c>
      <c r="E7" s="9">
        <f ca="1">TODAY()-100</f>
        <v>42564</v>
      </c>
      <c r="F7" s="9">
        <f ca="1">TODAY()-40</f>
        <v>42624</v>
      </c>
      <c r="G7" s="10">
        <v>500</v>
      </c>
      <c r="H7" s="20">
        <f ca="1">IF(COUNTA('Praćenje projekata'!$E7,'Praćenje projekata'!$F7)&lt;&gt;2,"",DAYS360('Praćenje projekata'!$E7,'Praćenje projekata'!$F7,FALSE))</f>
        <v>58</v>
      </c>
      <c r="I7" s="11">
        <f ca="1">TODAY()-100</f>
        <v>42564</v>
      </c>
      <c r="J7" s="9">
        <f ca="1">TODAY()-27</f>
        <v>42637</v>
      </c>
      <c r="K7" s="12">
        <f>IFERROR(IF(Praćenje_projekata[Stvarni rad (u satima)]=0,"",IF(ABS((Praćenje_projekata[[#This Row],[Stvarni rad (u satima)]]-Praćenje_projekata[[#This Row],[Procjena rada (u satima)]])/Praćenje_projekata[[#This Row],[Procjena rada (u satima)]])&gt;PostotakZaOznaku,1,0)),"")</f>
        <v>0</v>
      </c>
      <c r="L7" s="10">
        <v>500</v>
      </c>
      <c r="M7" s="12">
        <f ca="1">IFERROR(IF(Praćenje_projekata[Stvarno trajanje (u danima)]=0,"",IF(ABS((Praćenje_projekata[[#This Row],[Stvarno trajanje (u danima)]]-Praćenje_projekata[[#This Row],[Procjena trajanja (u danima)]])/Praćenje_projekata[[#This Row],[Procjena trajanja (u danima)]])&gt;PostotakZaOznaku,1,0)),"")</f>
        <v>0</v>
      </c>
      <c r="N7" s="13">
        <f ca="1">IF(COUNTA('Praćenje projekata'!$I7,'Praćenje projekata'!$J7)&lt;&gt;2,"",DAYS360('Praćenje projekata'!$I7,'Praćenje projekata'!$J7,FALSE))</f>
        <v>71</v>
      </c>
      <c r="O7" s="8"/>
    </row>
    <row r="8" spans="1:15" ht="30" customHeight="1" x14ac:dyDescent="0.3">
      <c r="B8" s="8" t="s">
        <v>5</v>
      </c>
      <c r="C8" s="8" t="s">
        <v>14</v>
      </c>
      <c r="D8" s="8" t="s">
        <v>22</v>
      </c>
      <c r="E8" s="9">
        <f ca="1">TODAY()-90</f>
        <v>42574</v>
      </c>
      <c r="F8" s="9">
        <f ca="1">TODAY()-80</f>
        <v>42584</v>
      </c>
      <c r="G8" s="10">
        <v>250</v>
      </c>
      <c r="H8" s="20">
        <f ca="1">IF(COUNTA('Praćenje projekata'!$E8,'Praćenje projekata'!$F8)&lt;&gt;2,"",DAYS360('Praćenje projekata'!$E8,'Praćenje projekata'!$F8,FALSE))</f>
        <v>9</v>
      </c>
      <c r="I8" s="11">
        <f ca="1">TODAY()-90</f>
        <v>42574</v>
      </c>
      <c r="J8" s="9">
        <f ca="1">TODAY()-71</f>
        <v>42593</v>
      </c>
      <c r="K8" s="12">
        <f>IFERROR(IF(Praćenje_projekata[Stvarni rad (u satima)]=0,"",IF(ABS((Praćenje_projekata[[#This Row],[Stvarni rad (u satima)]]-Praćenje_projekata[[#This Row],[Procjena rada (u satima)]])/Praćenje_projekata[[#This Row],[Procjena rada (u satima)]])&gt;PostotakZaOznaku,1,0)),"")</f>
        <v>0</v>
      </c>
      <c r="L8" s="10">
        <v>276</v>
      </c>
      <c r="M8" s="12">
        <f ca="1">IFERROR(IF(Praćenje_projekata[Stvarno trajanje (u danima)]=0,"",IF(ABS((Praćenje_projekata[[#This Row],[Stvarno trajanje (u danima)]]-Praćenje_projekata[[#This Row],[Procjena trajanja (u danima)]])/Praćenje_projekata[[#This Row],[Procjena trajanja (u danima)]])&gt;PostotakZaOznaku,1,0)),"")</f>
        <v>1</v>
      </c>
      <c r="N8" s="13">
        <f ca="1">IF(COUNTA('Praćenje projekata'!$I8,'Praćenje projekata'!$J8)&lt;&gt;2,"",DAYS360('Praćenje projekata'!$I8,'Praćenje projekata'!$J8,FALSE))</f>
        <v>18</v>
      </c>
      <c r="O8" s="8"/>
    </row>
    <row r="9" spans="1:15" ht="30" customHeight="1" x14ac:dyDescent="0.3">
      <c r="B9" s="8" t="s">
        <v>6</v>
      </c>
      <c r="C9" s="8" t="s">
        <v>15</v>
      </c>
      <c r="D9" s="8" t="s">
        <v>21</v>
      </c>
      <c r="E9" s="9">
        <f ca="1">TODAY()-90</f>
        <v>42574</v>
      </c>
      <c r="F9" s="9">
        <f ca="1">TODAY()-50</f>
        <v>42614</v>
      </c>
      <c r="G9" s="10">
        <v>300</v>
      </c>
      <c r="H9" s="20">
        <f ca="1">IF(COUNTA('Praćenje projekata'!$E9,'Praćenje projekata'!$F9)&lt;&gt;2,"",DAYS360('Praćenje projekata'!$E9,'Praćenje projekata'!$F9,FALSE))</f>
        <v>38</v>
      </c>
      <c r="I9" s="11">
        <f ca="1">TODAY()-90</f>
        <v>42574</v>
      </c>
      <c r="J9" s="9">
        <f ca="1">TODAY()-44</f>
        <v>42620</v>
      </c>
      <c r="K9" s="12">
        <f>IFERROR(IF(Praćenje_projekata[Stvarni rad (u satima)]=0,"",IF(ABS((Praćenje_projekata[[#This Row],[Stvarni rad (u satima)]]-Praćenje_projekata[[#This Row],[Procjena rada (u satima)]])/Praćenje_projekata[[#This Row],[Procjena rada (u satima)]])&gt;PostotakZaOznaku,1,0)),"")</f>
        <v>0</v>
      </c>
      <c r="L9" s="10">
        <v>310</v>
      </c>
      <c r="M9" s="12">
        <f ca="1">IFERROR(IF(Praćenje_projekata[Stvarno trajanje (u danima)]=0,"",IF(ABS((Praćenje_projekata[[#This Row],[Stvarno trajanje (u danima)]]-Praćenje_projekata[[#This Row],[Procjena trajanja (u danima)]])/Praćenje_projekata[[#This Row],[Procjena trajanja (u danima)]])&gt;PostotakZaOznaku,1,0)),"")</f>
        <v>0</v>
      </c>
      <c r="N9" s="13">
        <f ca="1">IF(COUNTA('Praćenje projekata'!$I9,'Praćenje projekata'!$J9)&lt;&gt;2,"",DAYS360('Praćenje projekata'!$I9,'Praćenje projekata'!$J9,FALSE))</f>
        <v>44</v>
      </c>
      <c r="O9" s="8"/>
    </row>
    <row r="10" spans="1:15" ht="30" customHeight="1" x14ac:dyDescent="0.3">
      <c r="B10" s="8" t="s">
        <v>7</v>
      </c>
      <c r="C10" s="8" t="s">
        <v>16</v>
      </c>
      <c r="D10" s="8" t="s">
        <v>20</v>
      </c>
      <c r="E10" s="9">
        <f ca="1">TODAY()-60</f>
        <v>42604</v>
      </c>
      <c r="F10" s="9">
        <f ca="1">TODAY()-50</f>
        <v>42614</v>
      </c>
      <c r="G10" s="10">
        <v>500</v>
      </c>
      <c r="H10" s="20">
        <f ca="1">IF(COUNTA('Praćenje projekata'!$E10,'Praćenje projekata'!$F10)&lt;&gt;2,"",DAYS360('Praćenje projekata'!$E10,'Praćenje projekata'!$F10,FALSE))</f>
        <v>9</v>
      </c>
      <c r="I10" s="11">
        <f ca="1">TODAY()-60</f>
        <v>42604</v>
      </c>
      <c r="J10" s="9">
        <f ca="1">TODAY()-45</f>
        <v>42619</v>
      </c>
      <c r="K10" s="12">
        <f>IFERROR(IF(Praćenje_projekata[Stvarni rad (u satima)]=0,"",IF(ABS((Praćenje_projekata[[#This Row],[Stvarni rad (u satima)]]-Praćenje_projekata[[#This Row],[Procjena rada (u satima)]])/Praćenje_projekata[[#This Row],[Procjena rada (u satima)]])&gt;PostotakZaOznaku,1,0)),"")</f>
        <v>0</v>
      </c>
      <c r="L10" s="10">
        <v>510</v>
      </c>
      <c r="M10" s="12">
        <f ca="1">IFERROR(IF(Praćenje_projekata[Stvarno trajanje (u danima)]=0,"",IF(ABS((Praćenje_projekata[[#This Row],[Stvarno trajanje (u danima)]]-Praćenje_projekata[[#This Row],[Procjena trajanja (u danima)]])/Praćenje_projekata[[#This Row],[Procjena trajanja (u danima)]])&gt;PostotakZaOznaku,1,0)),"")</f>
        <v>1</v>
      </c>
      <c r="N10" s="13">
        <f ca="1">IF(COUNTA('Praćenje projekata'!$I10,'Praćenje projekata'!$J10)&lt;&gt;2,"",DAYS360('Praćenje projekata'!$I10,'Praćenje projekata'!$J10,FALSE))</f>
        <v>14</v>
      </c>
      <c r="O10" s="8"/>
    </row>
    <row r="11" spans="1:15" ht="30" customHeight="1" x14ac:dyDescent="0.3">
      <c r="B11" s="8" t="s">
        <v>8</v>
      </c>
      <c r="C11" s="8" t="s">
        <v>17</v>
      </c>
      <c r="D11" s="8" t="s">
        <v>19</v>
      </c>
      <c r="E11" s="9">
        <f ca="1">TODAY()-44</f>
        <v>42620</v>
      </c>
      <c r="F11" s="9">
        <f ca="1">TODAY()-20</f>
        <v>42644</v>
      </c>
      <c r="G11" s="10">
        <v>750</v>
      </c>
      <c r="H11" s="20">
        <f ca="1">IF(COUNTA('Praćenje projekata'!$E11,'Praćenje projekata'!$F11)&lt;&gt;2,"",DAYS360('Praćenje projekata'!$E11,'Praćenje projekata'!$F11,FALSE))</f>
        <v>24</v>
      </c>
      <c r="I11" s="11">
        <f ca="1">TODAY()-44</f>
        <v>42620</v>
      </c>
      <c r="J11" s="9">
        <f ca="1">TODAY()-15</f>
        <v>42649</v>
      </c>
      <c r="K11" s="12">
        <f>IFERROR(IF(Praćenje_projekata[Stvarni rad (u satima)]=0,"",IF(ABS((Praćenje_projekata[[#This Row],[Stvarni rad (u satima)]]-Praćenje_projekata[[#This Row],[Procjena rada (u satima)]])/Praćenje_projekata[[#This Row],[Procjena rada (u satima)]])&gt;PostotakZaOznaku,1,0)),"")</f>
        <v>0</v>
      </c>
      <c r="L11" s="10">
        <v>790</v>
      </c>
      <c r="M11" s="12">
        <f ca="1">IFERROR(IF(Praćenje_projekata[Stvarno trajanje (u danima)]=0,"",IF(ABS((Praćenje_projekata[[#This Row],[Stvarno trajanje (u danima)]]-Praćenje_projekata[[#This Row],[Procjena trajanja (u danima)]])/Praćenje_projekata[[#This Row],[Procjena trajanja (u danima)]])&gt;PostotakZaOznaku,1,0)),"")</f>
        <v>0</v>
      </c>
      <c r="N11" s="13">
        <f ca="1">IF(COUNTA('Praćenje projekata'!$I11,'Praćenje projekata'!$J11)&lt;&gt;2,"",DAYS360('Praćenje projekata'!$I11,'Praćenje projekata'!$J11,FALSE))</f>
        <v>29</v>
      </c>
      <c r="O11" s="8"/>
    </row>
    <row r="12" spans="1:15" ht="30" customHeight="1" x14ac:dyDescent="0.3">
      <c r="B12" s="8" t="s">
        <v>9</v>
      </c>
      <c r="C12" s="8" t="s">
        <v>14</v>
      </c>
      <c r="D12" s="8" t="s">
        <v>19</v>
      </c>
      <c r="E12" s="9">
        <f ca="1">TODAY()-39</f>
        <v>42625</v>
      </c>
      <c r="F12" s="9">
        <f ca="1">TODAY()</f>
        <v>42664</v>
      </c>
      <c r="G12" s="10">
        <v>450</v>
      </c>
      <c r="H12" s="20">
        <f ca="1">IF(COUNTA('Praćenje projekata'!$E12,'Praćenje projekata'!$F12)&lt;&gt;2,"",DAYS360('Praćenje projekata'!$E12,'Praćenje projekata'!$F12,FALSE))</f>
        <v>39</v>
      </c>
      <c r="I12" s="11">
        <f ca="1">TODAY()-45</f>
        <v>42619</v>
      </c>
      <c r="J12" s="9">
        <f ca="1">TODAY()-5</f>
        <v>42659</v>
      </c>
      <c r="K12" s="12">
        <f>IFERROR(IF(Praćenje_projekata[Stvarni rad (u satima)]=0,"",IF(ABS((Praćenje_projekata[[#This Row],[Stvarni rad (u satima)]]-Praćenje_projekata[[#This Row],[Procjena rada (u satima)]])/Praćenje_projekata[[#This Row],[Procjena rada (u satima)]])&gt;PostotakZaOznaku,1,0)),"")</f>
        <v>0</v>
      </c>
      <c r="L12" s="10">
        <v>430</v>
      </c>
      <c r="M12" s="12">
        <f ca="1">IFERROR(IF(Praćenje_projekata[Stvarno trajanje (u danima)]=0,"",IF(ABS((Praćenje_projekata[[#This Row],[Stvarno trajanje (u danima)]]-Praćenje_projekata[[#This Row],[Procjena trajanja (u danima)]])/Praćenje_projekata[[#This Row],[Procjena trajanja (u danima)]])&gt;PostotakZaOznaku,1,0)),"")</f>
        <v>0</v>
      </c>
      <c r="N12" s="13">
        <f ca="1">IF(COUNTA('Praćenje projekata'!$I12,'Praćenje projekata'!$J12)&lt;&gt;2,"",DAYS360('Praćenje projekata'!$I12,'Praćenje projekata'!$J12,FALSE))</f>
        <v>40</v>
      </c>
      <c r="O12" s="8"/>
    </row>
    <row r="13" spans="1:15" ht="30" customHeight="1" x14ac:dyDescent="0.3">
      <c r="B13" s="8" t="s">
        <v>10</v>
      </c>
      <c r="C13" s="8" t="s">
        <v>16</v>
      </c>
      <c r="D13" s="8" t="s">
        <v>19</v>
      </c>
      <c r="E13" s="9">
        <v>42405</v>
      </c>
      <c r="F13" s="9">
        <v>42530</v>
      </c>
      <c r="G13" s="10">
        <v>250</v>
      </c>
      <c r="H13" s="20">
        <f>IF(COUNTA('Praćenje projekata'!$E13,'Praćenje projekata'!$F13)&lt;&gt;2,"",DAYS360('Praćenje projekata'!$E13,'Praćenje projekata'!$F13,FALSE))</f>
        <v>124</v>
      </c>
      <c r="I13" s="11">
        <v>42434</v>
      </c>
      <c r="J13" s="9">
        <v>42495</v>
      </c>
      <c r="K13" s="12">
        <f>IFERROR(IF(Praćenje_projekata[Stvarni rad (u satima)]=0,"",IF(ABS((Praćenje_projekata[[#This Row],[Stvarni rad (u satima)]]-Praćenje_projekata[[#This Row],[Procjena rada (u satima)]])/Praćenje_projekata[[#This Row],[Procjena rada (u satima)]])&gt;PostotakZaOznaku,1,0)),"")</f>
        <v>0</v>
      </c>
      <c r="L13" s="10">
        <v>200</v>
      </c>
      <c r="M13" s="12">
        <f>IFERROR(IF(Praćenje_projekata[Stvarno trajanje (u danima)]=0,"",IF(ABS((Praćenje_projekata[[#This Row],[Stvarno trajanje (u danima)]]-Praćenje_projekata[[#This Row],[Procjena trajanja (u danima)]])/Praćenje_projekata[[#This Row],[Procjena trajanja (u danima)]])&gt;PostotakZaOznaku,1,0)),"")</f>
        <v>1</v>
      </c>
      <c r="N13" s="13">
        <f>IF(COUNTA('Praćenje projekata'!$I13,'Praćenje projekata'!$J13)&lt;&gt;2,"",DAYS360('Praćenje projekata'!$I13,'Praćenje projekata'!$J13,FALSE))</f>
        <v>60</v>
      </c>
      <c r="O13" s="8"/>
    </row>
  </sheetData>
  <conditionalFormatting sqref="L5:L13">
    <cfRule type="expression" dxfId="20" priority="6">
      <formula>(ABS((L5-G5))/G5)&gt;PostotakZaOznaku</formula>
    </cfRule>
  </conditionalFormatting>
  <conditionalFormatting sqref="N5:N13">
    <cfRule type="expression" dxfId="19" priority="8">
      <formula>(ABS((N5-H5))/H5)&gt;PostotakZaOznaku</formula>
    </cfRule>
  </conditionalFormatting>
  <dataValidations count="20">
    <dataValidation allowBlank="1" showInputMessage="1" prompt="Unesite projekte na list za praćenje. U D2 unesite postotak za koji vrijednost mora biti veća/manja da bi se označila. Veće/manje vrijednosti stvarnog rada u satima i trajanja u danima označit će se podebljanim crvenim fontom i zastavicom u stupcima K, M " sqref="A1"/>
    <dataValidation allowBlank="1" showInputMessage="1" showErrorMessage="1" prompt="Prilagodljivi postotak za vrijednost koja je veća/manja koji se utablici projekata koristi za označavanje stvarnog rada u satima i danima koji je veći ili manji od ovog broja" sqref="D2"/>
    <dataValidation type="list" allowBlank="1" showInputMessage="1" showErrorMessage="1" error="Na radnom listu Postavljanje odaberite kategoriju s popisa ili stvorite novu kategoriju za prikaz na ovom popisu." sqref="C6:C13">
      <formula1>PopisKategorija</formula1>
    </dataValidation>
    <dataValidation type="list" allowBlank="1" showInputMessage="1" showErrorMessage="1" error="Na radnom listu Postavljanje odaberite zaposlenika s popisa ili stvorite novog zaposlenika za prikaz na ovom popisu." sqref="D6:D13">
      <formula1>PopisZaposlenika</formula1>
    </dataValidation>
    <dataValidation type="list" allowBlank="1" showInputMessage="1" showErrorMessage="1" error="Na radnom listu Postavljanje odaberite zaposlenika s popisa ili stvorite novog zaposlenika za prikaz na ovom popisu." sqref="D5">
      <formula1>PopisZaposlenika</formula1>
    </dataValidation>
    <dataValidation type="list" allowBlank="1" showInputMessage="1" showErrorMessage="1" error="Na radnom listu Postavljanje odaberite kategoriju s popisa ili stvorite novu kategoriju za prikaz na ovom popisu." sqref="C5">
      <formula1>PopisKategorija</formula1>
    </dataValidation>
    <dataValidation allowBlank="1" showInputMessage="1" showErrorMessage="1" prompt="U ovaj stupac unesite nazive projekata" sqref="B4"/>
    <dataValidation allowBlank="1" showInputMessage="1" showErrorMessage="1" prompt="U svakoj ćeliji u ovom stupcu s padajućeg popisa odaberite naziv kategorije. Mogućnosti na popisu definirane su na radnom listu Postavljanje. Pritisnite ALT + STRELICA DOLJE da biste se kretali po popisu i ENTER da biste odabrali stavku" sqref="C4"/>
    <dataValidation allowBlank="1" showInputMessage="1" showErrorMessage="1" prompt="U svakoj ćeliji u ovom stupcu s padajućeg popisa odaberite ime i prezime zaposlenika. Mogućnosti su definirane na radnom listu Postavljanje. Pritisnite ALT + STRELICA DOLJE da biste se kretali po popisu i ENTER da biste odabrali stavku" sqref="D4"/>
    <dataValidation allowBlank="1" showInputMessage="1" showErrorMessage="1" prompt="U ovaj stupac unesite procijenjeni datum početka projekta" sqref="E4"/>
    <dataValidation allowBlank="1" showInputMessage="1" showErrorMessage="1" prompt="U ovaj stupac unesite procijenjeni datum završetka projekta" sqref="F4"/>
    <dataValidation allowBlank="1" showInputMessage="1" showErrorMessage="1" prompt="Unesite procijenjeni rad na projektu u satima" sqref="G4"/>
    <dataValidation allowBlank="1" showInputMessage="1" showErrorMessage="1" prompt="U ovaj stupac unesite procijenjeno trajanje projekta u danima" sqref="H4"/>
    <dataValidation allowBlank="1" showInputMessage="1" showErrorMessage="1" prompt="U ovaj stupac unesite stvarni datum početka projekta" sqref="I4"/>
    <dataValidation allowBlank="1" showInputMessage="1" showErrorMessage="1" prompt="U ovaj stupac unesite stvarni datum završetka projekta" sqref="J4"/>
    <dataValidation allowBlank="1" showInputMessage="1" showErrorMessage="1" prompt="Zastavica veće/manje vrijednosti stvarnog rada (h) u naslovu tablice Praćenje projekata. Za vrijednosti u stupcu L koje ispunjavaju kriterij prikazuju se zastavice u ćelijama u stupcu. Prazne ćelije znače da vrijednosti ne ispunjavaju kriterij" sqref="K4"/>
    <dataValidation allowBlank="1" showInputMessage="1" showErrorMessage="1" prompt="Zastavica veće/manje vrijednosti stvarnog rada (h) u naslovu tablice Praćenje projekata. Za vrijednosti u stupcu L koje ispunjavaju kriterij prikazuju se zastavice u ćelijama u stupcu. Prazne ćelije znače da vrijednosti ne ispunjavaju kriterij" sqref="M4"/>
    <dataValidation allowBlank="1" showInputMessage="1" showErrorMessage="1" prompt="Unesite stvaran broj sati rada na projektu. Vrijednosti koje ispunjavaju kriterije za više/manje označene su podebljanim crvenim fontom i za njih se u stupcu K s lijeve strane stvara ikona zastavice" sqref="L4"/>
    <dataValidation allowBlank="1" showInputMessage="1" showErrorMessage="1" prompt="Unesite stvarni broj dana trajanja projekta. Vrijednosti koje ispunjavaju kriterije za više/manje označene su podebljanim crvenim fontom i za njih se u stupcu M s lijeve strane stvara ikona zastavice" sqref="N4"/>
    <dataValidation allowBlank="1" showInputMessage="1" showErrorMessage="1" prompt="U ovaj stupac unesite napomene za projekte" sqref="O4"/>
  </dataValidations>
  <printOptions horizontalCentered="1"/>
  <pageMargins left="0.25" right="0.25" top="0.5" bottom="0.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981D7EE4-7E94-41DD-989D-38C05876B6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K5:K13</xm:sqref>
        </x14:conditionalFormatting>
        <x14:conditionalFormatting xmlns:xm="http://schemas.microsoft.com/office/excel/2006/main">
          <x14:cfRule type="iconSet" priority="24" id="{136B1933-ABA4-46F0-A1B3-AE0D99AE777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M5:M13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B1:C11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5.625" customWidth="1"/>
    <col min="3" max="3" width="29" customWidth="1"/>
    <col min="4" max="4" width="2.625" customWidth="1"/>
  </cols>
  <sheetData>
    <row r="1" spans="2:3" ht="65.099999999999994" customHeight="1" x14ac:dyDescent="0.3">
      <c r="B1" s="7" t="s">
        <v>31</v>
      </c>
    </row>
    <row r="2" spans="2:3" ht="20.25" customHeight="1" x14ac:dyDescent="0.3"/>
    <row r="3" spans="2:3" ht="20.25" customHeight="1" x14ac:dyDescent="0.3"/>
    <row r="4" spans="2:3" ht="50.1" customHeight="1" x14ac:dyDescent="0.3">
      <c r="B4" s="22" t="s">
        <v>32</v>
      </c>
      <c r="C4" s="22" t="s">
        <v>34</v>
      </c>
    </row>
    <row r="5" spans="2:3" ht="30" customHeight="1" x14ac:dyDescent="0.3">
      <c r="B5" s="22" t="s">
        <v>13</v>
      </c>
      <c r="C5" s="22" t="s">
        <v>19</v>
      </c>
    </row>
    <row r="6" spans="2:3" ht="30" customHeight="1" x14ac:dyDescent="0.3">
      <c r="B6" s="22" t="s">
        <v>14</v>
      </c>
      <c r="C6" s="22" t="s">
        <v>21</v>
      </c>
    </row>
    <row r="7" spans="2:3" ht="30" customHeight="1" x14ac:dyDescent="0.3">
      <c r="B7" s="22" t="s">
        <v>15</v>
      </c>
      <c r="C7" s="22" t="s">
        <v>22</v>
      </c>
    </row>
    <row r="8" spans="2:3" ht="30" customHeight="1" x14ac:dyDescent="0.3">
      <c r="B8" s="22" t="s">
        <v>16</v>
      </c>
      <c r="C8" s="22" t="s">
        <v>20</v>
      </c>
    </row>
    <row r="9" spans="2:3" ht="30" customHeight="1" x14ac:dyDescent="0.3">
      <c r="B9" s="22" t="s">
        <v>17</v>
      </c>
      <c r="C9" s="22" t="s">
        <v>35</v>
      </c>
    </row>
    <row r="10" spans="2:3" ht="30" customHeight="1" x14ac:dyDescent="0.3">
      <c r="B10" s="22" t="s">
        <v>33</v>
      </c>
      <c r="C10" s="22" t="s">
        <v>36</v>
      </c>
    </row>
    <row r="11" spans="2:3" ht="30" customHeight="1" x14ac:dyDescent="0.3">
      <c r="B11" s="18"/>
    </row>
  </sheetData>
  <dataValidations count="3">
    <dataValidation allowBlank="1" showInputMessage="1" prompt="Radni list s postavkama sadrži prilagodljiv popis kategorija projekata te imena i prezimena zaposlenika. Ti se popisi koriste kao padajući popisi na radnom listu za praćenje projekata. Popisi ne moraju imati isti broj stavki " sqref="A1"/>
    <dataValidation allowBlank="1" showInputMessage="1" showErrorMessage="1" prompt="Unesite imena i prezimena zaposlenika u ovaj stupac koji će se koristiti za mogućnosti popisa Dodijeljeno na radnom listu Praćenje projekata" sqref="C4"/>
    <dataValidation allowBlank="1" showInputMessage="1" showErrorMessage="1" prompt="Unesite kategorije projekta u ovaj stupac koji će se koristiti za mogućnosti popisa Kategorija na radnom listu Praćenje projekata" sqref="B4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6</vt:i4>
      </vt:variant>
    </vt:vector>
  </HeadingPairs>
  <TitlesOfParts>
    <vt:vector size="8" baseType="lpstr">
      <vt:lpstr>Praćenje projekata</vt:lpstr>
      <vt:lpstr>Postavljanje</vt:lpstr>
      <vt:lpstr>'Praćenje projekata'!Ispis_naslova</vt:lpstr>
      <vt:lpstr>NazivStupca1</vt:lpstr>
      <vt:lpstr>NazivStupca2</vt:lpstr>
      <vt:lpstr>PopisKategorija</vt:lpstr>
      <vt:lpstr>PopisZaposlenika</vt:lpstr>
      <vt:lpstr>PostotakZaOznaku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2016-08-03T05:15:41Z</dcterms:created>
  <dcterms:modified xsi:type="dcterms:W3CDTF">2016-10-21T07:09:27Z</dcterms:modified>
</cp:coreProperties>
</file>