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ThisWorkbook"/>
  <xr:revisionPtr revIDLastSave="0" documentId="13_ncr:3_{4BAE7A50-6EDF-4D8D-82B3-6E77735A6C08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nevni raspored" sheetId="4" r:id="rId1"/>
    <sheet name="Planer događaja" sheetId="3" r:id="rId2"/>
    <sheet name="Vremenski intervali" sheetId="2" r:id="rId3"/>
  </sheets>
  <definedNames>
    <definedName name="BrojMjeseca">IF(NazivMjeseca="",MONTH(TODAY()),MONTH(1&amp;LEFT(NazivMjeseca,3)))</definedName>
    <definedName name="DanIzvješća">IF(VriDan="",DAY(TODAY()),'Dnevni raspored'!$C$17)</definedName>
    <definedName name="Godina">'Dnevni raspored'!$C$13</definedName>
    <definedName name="GodinaIzvješća">IF(Godina="",YEAR(TODAY()),Godina)</definedName>
    <definedName name="Inkrement">TIME(0,IntervalMinuta,0)</definedName>
    <definedName name="IntervalMinuta">--LEFT(TekstMinuta,2)</definedName>
    <definedName name="IstaknutoRaspored">'Dnevni raspored'!$B$26</definedName>
    <definedName name="MjesecIzvješća">IF(NazivMjeseca="",TEXT(MONTH(TODAY()),"mmm"),NazivMjeseca)</definedName>
    <definedName name="Naslov1">'Dnevni raspored'!$E$2</definedName>
    <definedName name="NaslovStupca2">PlanerDogađaja[[#Headers],[DATUM]]</definedName>
    <definedName name="NaslovStupca3">Vrijeme_1[[#Headers],[Vrijeme]]</definedName>
    <definedName name="NazivMjeseca">'Dnevni raspored'!$C$15</definedName>
    <definedName name="PopisVremena">Vrijeme_1[Vrijeme]</definedName>
    <definedName name="TekstMinuta">'Vremenski intervali'!$C$6</definedName>
    <definedName name="TraženjeDatumaIVremena">PlanerDogađaja[DATUM]&amp;PlanerDogađaja[VRIJEME]</definedName>
    <definedName name="VelBr">9.99E+307</definedName>
    <definedName name="VelStr">REPT("z",255)</definedName>
    <definedName name="VriDan">'Dnevni raspored'!$C$17</definedName>
    <definedName name="VriDat">IFERROR('Dnevni raspored'!$F$2,"")</definedName>
    <definedName name="Vrijeme_početka">'Vremenski intervali'!$C$4</definedName>
    <definedName name="Vrijeme_završetka">'Vremenski intervali'!$C$8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" i="4" l="1"/>
  <c r="B7" i="4" l="1"/>
  <c r="E15" i="3"/>
  <c r="E14" i="3"/>
  <c r="E13" i="3"/>
  <c r="E12" i="3"/>
  <c r="E11" i="3"/>
  <c r="E10" i="3"/>
  <c r="E9" i="3"/>
  <c r="E8" i="3"/>
  <c r="E7" i="3"/>
  <c r="E6" i="3"/>
  <c r="E5" i="3"/>
  <c r="E4" i="3"/>
  <c r="E3" i="3"/>
  <c r="H14" i="3" l="1"/>
  <c r="H6" i="3"/>
  <c r="H10" i="3"/>
  <c r="H7" i="3"/>
  <c r="H11" i="3"/>
  <c r="H4" i="3"/>
  <c r="H8" i="3"/>
  <c r="H12" i="3"/>
  <c r="H5" i="3"/>
  <c r="H9" i="3"/>
  <c r="H13" i="3"/>
  <c r="H15" i="3"/>
  <c r="H4" i="4" l="1"/>
  <c r="H3" i="4"/>
  <c r="B8" i="3"/>
  <c r="B2" i="4"/>
  <c r="H34" i="4"/>
  <c r="H32" i="4"/>
  <c r="H31" i="4"/>
  <c r="H29" i="4"/>
  <c r="H27" i="4"/>
  <c r="H26" i="4"/>
  <c r="H24" i="4"/>
  <c r="H22" i="4"/>
  <c r="H21" i="4"/>
  <c r="H18" i="4"/>
  <c r="H16" i="4"/>
  <c r="H15" i="4"/>
  <c r="H12" i="4"/>
  <c r="H10" i="4"/>
  <c r="H9" i="4"/>
  <c r="H6" i="4"/>
  <c r="E3" i="2"/>
  <c r="E4" i="2" l="1"/>
  <c r="E5" i="2" l="1"/>
  <c r="E6" i="2" s="1"/>
  <c r="E4" i="4"/>
  <c r="F4" i="4" s="1"/>
  <c r="E5" i="4" l="1"/>
  <c r="E7" i="2"/>
  <c r="E6" i="4"/>
  <c r="E8" i="2" l="1"/>
  <c r="E7" i="4"/>
  <c r="E9" i="2" l="1"/>
  <c r="E8" i="4"/>
  <c r="E10" i="2" l="1"/>
  <c r="E9" i="4"/>
  <c r="E11" i="2" l="1"/>
  <c r="E10" i="4"/>
  <c r="E12" i="2" l="1"/>
  <c r="E11" i="4"/>
  <c r="E13" i="2" l="1"/>
  <c r="E12" i="4"/>
  <c r="E14" i="2" l="1"/>
  <c r="E13" i="4"/>
  <c r="E15" i="2" l="1"/>
  <c r="E14" i="4"/>
  <c r="E16" i="2" l="1"/>
  <c r="E15" i="4"/>
  <c r="E17" i="2" l="1"/>
  <c r="E16" i="4"/>
  <c r="E17" i="4" l="1"/>
  <c r="E18" i="2"/>
  <c r="E3" i="4"/>
  <c r="E18" i="4" l="1"/>
  <c r="E19" i="2"/>
  <c r="F10" i="4"/>
  <c r="F15" i="4"/>
  <c r="F17" i="4"/>
  <c r="F12" i="4"/>
  <c r="F9" i="4"/>
  <c r="F16" i="4"/>
  <c r="F14" i="4"/>
  <c r="F6" i="4"/>
  <c r="F5" i="4"/>
  <c r="F11" i="4"/>
  <c r="F8" i="4"/>
  <c r="F13" i="4"/>
  <c r="F7" i="4"/>
  <c r="F18" i="4"/>
  <c r="F3" i="4"/>
  <c r="B2" i="3"/>
  <c r="B6" i="3"/>
  <c r="H3" i="3"/>
  <c r="E19" i="4" l="1"/>
  <c r="F19" i="4" s="1"/>
  <c r="E20" i="2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0" i="4"/>
  <c r="J19" i="4"/>
  <c r="J18" i="4"/>
  <c r="J17" i="4"/>
  <c r="J16" i="4"/>
  <c r="J15" i="4"/>
  <c r="J13" i="4"/>
  <c r="J14" i="4"/>
  <c r="J12" i="4"/>
  <c r="J11" i="4"/>
  <c r="J10" i="4"/>
  <c r="J8" i="4"/>
  <c r="J6" i="4"/>
  <c r="J7" i="4"/>
  <c r="J5" i="4"/>
  <c r="J4" i="4"/>
  <c r="I35" i="4"/>
  <c r="I34" i="4"/>
  <c r="I33" i="4"/>
  <c r="I32" i="4"/>
  <c r="I31" i="4"/>
  <c r="I30" i="4"/>
  <c r="I29" i="4"/>
  <c r="I28" i="4"/>
  <c r="I27" i="4"/>
  <c r="I25" i="4"/>
  <c r="I26" i="4"/>
  <c r="I24" i="4"/>
  <c r="I23" i="4"/>
  <c r="I22" i="4"/>
  <c r="I21" i="4"/>
  <c r="I20" i="4"/>
  <c r="I19" i="4"/>
  <c r="I18" i="4"/>
  <c r="I17" i="4"/>
  <c r="I14" i="4"/>
  <c r="I16" i="4"/>
  <c r="I13" i="4"/>
  <c r="I12" i="4"/>
  <c r="I11" i="4"/>
  <c r="I10" i="4"/>
  <c r="I8" i="4"/>
  <c r="I6" i="4"/>
  <c r="I7" i="4"/>
  <c r="I5" i="4"/>
  <c r="I4" i="4"/>
  <c r="J9" i="4"/>
  <c r="J21" i="4"/>
  <c r="I9" i="4"/>
  <c r="J3" i="4"/>
  <c r="I3" i="4"/>
  <c r="I15" i="4"/>
  <c r="E20" i="4" l="1"/>
  <c r="F20" i="4" s="1"/>
  <c r="E21" i="2"/>
  <c r="E21" i="4" l="1"/>
  <c r="F21" i="4" s="1"/>
  <c r="E22" i="2"/>
  <c r="E22" i="4" l="1"/>
  <c r="F22" i="4" s="1"/>
  <c r="E23" i="2"/>
  <c r="E23" i="4" l="1"/>
  <c r="F23" i="4" s="1"/>
  <c r="E24" i="2"/>
  <c r="E24" i="4" l="1"/>
  <c r="F24" i="4" s="1"/>
  <c r="E25" i="2"/>
  <c r="E25" i="4" l="1"/>
  <c r="F25" i="4" s="1"/>
  <c r="E26" i="2"/>
  <c r="E26" i="4" l="1"/>
  <c r="F26" i="4" s="1"/>
  <c r="E27" i="2"/>
  <c r="E27" i="4" l="1"/>
  <c r="F27" i="4" s="1"/>
  <c r="E28" i="2"/>
  <c r="E28" i="4" l="1"/>
  <c r="F28" i="4" s="1"/>
  <c r="E29" i="2"/>
  <c r="E29" i="4" l="1"/>
  <c r="F29" i="4" s="1"/>
  <c r="E30" i="2"/>
  <c r="E30" i="4" l="1"/>
  <c r="F30" i="4" s="1"/>
  <c r="E31" i="2"/>
  <c r="E31" i="4" l="1"/>
  <c r="F31" i="4" s="1"/>
  <c r="E32" i="2"/>
  <c r="E32" i="4" l="1"/>
  <c r="F32" i="4" s="1"/>
  <c r="E33" i="2"/>
  <c r="E33" i="4" l="1"/>
  <c r="F33" i="4" s="1"/>
  <c r="E34" i="2"/>
  <c r="E34" i="4" l="1"/>
  <c r="F34" i="4" s="1"/>
  <c r="E35" i="2"/>
  <c r="E35" i="4" l="1"/>
  <c r="F35" i="4" s="1"/>
  <c r="E36" i="2"/>
  <c r="E36" i="4" l="1"/>
  <c r="F36" i="4" s="1"/>
  <c r="E37" i="2"/>
  <c r="E37" i="4" l="1"/>
  <c r="F37" i="4" s="1"/>
  <c r="E38" i="2"/>
  <c r="E38" i="4" l="1"/>
  <c r="F38" i="4" s="1"/>
  <c r="E39" i="2"/>
  <c r="E39" i="4" l="1"/>
  <c r="F39" i="4" s="1"/>
  <c r="E40" i="2"/>
  <c r="E40" i="4" l="1"/>
  <c r="F40" i="4" s="1"/>
  <c r="E41" i="2"/>
  <c r="E41" i="4" l="1"/>
  <c r="F41" i="4" s="1"/>
  <c r="E42" i="2"/>
  <c r="E42" i="4" l="1"/>
  <c r="F42" i="4" s="1"/>
  <c r="E43" i="2"/>
  <c r="E43" i="4" l="1"/>
  <c r="F43" i="4" s="1"/>
  <c r="E44" i="2"/>
  <c r="E44" i="4" l="1"/>
  <c r="F44" i="4" s="1"/>
  <c r="E45" i="2"/>
  <c r="E45" i="4" l="1"/>
  <c r="F45" i="4" s="1"/>
  <c r="E46" i="2"/>
  <c r="E46" i="4" l="1"/>
  <c r="F46" i="4" s="1"/>
  <c r="E47" i="2"/>
  <c r="E47" i="4" l="1"/>
  <c r="F47" i="4" s="1"/>
  <c r="E48" i="2"/>
  <c r="E48" i="4" l="1"/>
  <c r="F48" i="4" s="1"/>
  <c r="E49" i="2"/>
  <c r="E49" i="4" l="1"/>
  <c r="F49" i="4" s="1"/>
  <c r="E50" i="2"/>
  <c r="E50" i="4" l="1"/>
  <c r="F50" i="4" s="1"/>
  <c r="E51" i="2"/>
  <c r="E51" i="4" l="1"/>
  <c r="F51" i="4" s="1"/>
  <c r="E52" i="2"/>
  <c r="E52" i="4" l="1"/>
  <c r="F52" i="4" s="1"/>
  <c r="E53" i="2"/>
  <c r="E53" i="4" l="1"/>
  <c r="F53" i="4" s="1"/>
  <c r="E54" i="2"/>
  <c r="E54" i="4" l="1"/>
  <c r="F54" i="4" s="1"/>
  <c r="E55" i="2"/>
  <c r="E55" i="4" l="1"/>
  <c r="F55" i="4" s="1"/>
  <c r="E56" i="2"/>
  <c r="E56" i="4" l="1"/>
  <c r="F56" i="4" s="1"/>
  <c r="E57" i="2"/>
  <c r="E57" i="4" l="1"/>
  <c r="F57" i="4" s="1"/>
  <c r="E58" i="2"/>
  <c r="E58" i="4" l="1"/>
  <c r="F58" i="4" s="1"/>
  <c r="E59" i="2"/>
  <c r="E59" i="4" l="1"/>
  <c r="F59" i="4" s="1"/>
  <c r="E60" i="2"/>
  <c r="E60" i="4" l="1"/>
  <c r="F60" i="4" s="1"/>
  <c r="E61" i="2"/>
  <c r="E61" i="4" l="1"/>
  <c r="F61" i="4" s="1"/>
  <c r="E62" i="2"/>
  <c r="E62" i="4" l="1"/>
  <c r="F62" i="4" s="1"/>
  <c r="E63" i="2"/>
  <c r="E63" i="4" l="1"/>
  <c r="F63" i="4" s="1"/>
  <c r="E64" i="2"/>
  <c r="E64" i="4" l="1"/>
  <c r="F64" i="4" s="1"/>
  <c r="E65" i="2"/>
  <c r="E65" i="4" l="1"/>
  <c r="F65" i="4" s="1"/>
  <c r="E66" i="2"/>
  <c r="E66" i="4" l="1"/>
  <c r="F66" i="4" s="1"/>
  <c r="E67" i="2"/>
  <c r="E67" i="4" l="1"/>
  <c r="F67" i="4" s="1"/>
  <c r="E68" i="2"/>
  <c r="E68" i="4" l="1"/>
  <c r="F68" i="4" s="1"/>
  <c r="E69" i="2"/>
  <c r="E69" i="4" l="1"/>
  <c r="F69" i="4" s="1"/>
  <c r="E70" i="2"/>
  <c r="E70" i="4" l="1"/>
  <c r="F70" i="4" s="1"/>
  <c r="E71" i="2"/>
  <c r="E71" i="4" l="1"/>
  <c r="F71" i="4" s="1"/>
  <c r="E72" i="2"/>
  <c r="E72" i="4" l="1"/>
  <c r="F72" i="4" s="1"/>
  <c r="E73" i="2"/>
  <c r="E73" i="4" l="1"/>
  <c r="F73" i="4" s="1"/>
  <c r="E74" i="2"/>
  <c r="E74" i="4" l="1"/>
  <c r="F74" i="4" s="1"/>
  <c r="E75" i="2"/>
  <c r="E75" i="4" l="1"/>
  <c r="F75" i="4" s="1"/>
</calcChain>
</file>

<file path=xl/sharedStrings.xml><?xml version="1.0" encoding="utf-8"?>
<sst xmlns="http://schemas.openxmlformats.org/spreadsheetml/2006/main" count="105" uniqueCount="37">
  <si>
    <t>Dnevni raspored</t>
  </si>
  <si>
    <t>PRIKAZ RASPOREDA</t>
  </si>
  <si>
    <t>Godina</t>
  </si>
  <si>
    <t>Mjesec</t>
  </si>
  <si>
    <t>Dan</t>
  </si>
  <si>
    <t>UREĐIVANJE RASPOREDA</t>
  </si>
  <si>
    <t>Odaberite da biste uredili vremenske intervale</t>
  </si>
  <si>
    <t>Odaberite da biste dodali novi događaj</t>
  </si>
  <si>
    <t>ISTAKNUTO U RASPOREDU:</t>
  </si>
  <si>
    <t>Pauza</t>
  </si>
  <si>
    <t>Vrijeme</t>
  </si>
  <si>
    <t>LETIMIČAN POGLED NA TJEDAN</t>
  </si>
  <si>
    <t>BILJEŠKE / POPIS ZADATAKA</t>
  </si>
  <si>
    <t>Pokupiti odjeću u kemijskoj čistionici</t>
  </si>
  <si>
    <t>Nazvati kabelskog operatera</t>
  </si>
  <si>
    <t>Planer događaja</t>
  </si>
  <si>
    <t>Odaberite da biste prikazali dnevni raspored</t>
  </si>
  <si>
    <t>DATUM</t>
  </si>
  <si>
    <t>VRIJEME</t>
  </si>
  <si>
    <t>OPIS</t>
  </si>
  <si>
    <t>Buđenje</t>
  </si>
  <si>
    <t>Tuširanje</t>
  </si>
  <si>
    <t>Odlazak na posao</t>
  </si>
  <si>
    <t>Početak smjene</t>
  </si>
  <si>
    <t>Ručak</t>
  </si>
  <si>
    <t>Povratak na posao</t>
  </si>
  <si>
    <t>Zvati korporacijsko</t>
  </si>
  <si>
    <t>Kuća</t>
  </si>
  <si>
    <t>Nogometni trening</t>
  </si>
  <si>
    <t>Doručak</t>
  </si>
  <si>
    <t>JEDINSTVENA VRIJEDNOST (IZRAČUNATA)</t>
  </si>
  <si>
    <t>Vremenski intervali</t>
  </si>
  <si>
    <t>UREĐIVANJE TABLICE VRIJEME</t>
  </si>
  <si>
    <t>Vrijeme početka</t>
  </si>
  <si>
    <t>Interval</t>
  </si>
  <si>
    <t>Vrijeme završetka</t>
  </si>
  <si>
    <t>15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</si>
</sst>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1A]d/\ mmmm\ yyyy/;@"/>
    <numFmt numFmtId="165" formatCode="h:mm;@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4"/>
      <name val="Arial"/>
      <family val="2"/>
      <scheme val="major"/>
    </font>
    <font>
      <sz val="11"/>
      <color theme="4"/>
      <name val="Segoe Print"/>
    </font>
    <font>
      <sz val="11"/>
      <color theme="2" tint="0.59996337778862885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90"/>
      <color theme="4"/>
      <name val="Arial"/>
      <family val="2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4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65"/>
        <bgColor theme="2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thick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/>
      <top/>
      <bottom style="hair">
        <color theme="0" tint="-0.34998626667073579"/>
      </bottom>
      <diagonal/>
    </border>
  </borders>
  <cellStyleXfs count="36">
    <xf numFmtId="0" fontId="0" fillId="0" borderId="0">
      <alignment vertical="center"/>
    </xf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7" borderId="0" applyNumberFormat="0" applyAlignment="0" applyProtection="0"/>
    <xf numFmtId="0" fontId="2" fillId="7" borderId="0" applyNumberFormat="0" applyBorder="0" applyAlignment="0" applyProtection="0"/>
    <xf numFmtId="43" fontId="14" fillId="0" borderId="0" applyFill="0" applyBorder="0" applyAlignment="0" applyProtection="0"/>
    <xf numFmtId="41" fontId="14" fillId="0" borderId="0" applyFill="0" applyBorder="0" applyAlignment="0" applyProtection="0"/>
    <xf numFmtId="44" fontId="14" fillId="0" borderId="0" applyFill="0" applyBorder="0" applyAlignment="0" applyProtection="0"/>
    <xf numFmtId="42" fontId="14" fillId="0" borderId="0" applyFill="0" applyBorder="0" applyAlignment="0" applyProtection="0"/>
    <xf numFmtId="9" fontId="14" fillId="0" borderId="0" applyFill="0" applyBorder="0" applyAlignment="0" applyProtection="0"/>
    <xf numFmtId="0" fontId="14" fillId="8" borderId="10" applyNumberFormat="0" applyAlignment="0" applyProtection="0"/>
    <xf numFmtId="165" fontId="14" fillId="0" borderId="0" applyFill="0">
      <alignment horizontal="left" indent="1"/>
    </xf>
    <xf numFmtId="0" fontId="11" fillId="0" borderId="0">
      <alignment horizontal="center" vertical="top"/>
    </xf>
    <xf numFmtId="0" fontId="8" fillId="0" borderId="0">
      <alignment horizontal="center" vertical="center"/>
    </xf>
    <xf numFmtId="14" fontId="14" fillId="0" borderId="0">
      <alignment horizontal="left" vertical="center" indent="1"/>
    </xf>
    <xf numFmtId="0" fontId="14" fillId="0" borderId="0">
      <alignment horizontal="left" vertical="center" indent="1"/>
    </xf>
    <xf numFmtId="0" fontId="15" fillId="2" borderId="0">
      <alignment vertical="center"/>
    </xf>
    <xf numFmtId="0" fontId="13" fillId="5" borderId="1" applyNumberFormat="0" applyFont="0">
      <alignment horizontal="left" vertical="center"/>
    </xf>
    <xf numFmtId="0" fontId="12" fillId="0" borderId="0">
      <alignment horizontal="left" indent="3"/>
    </xf>
    <xf numFmtId="0" fontId="12" fillId="6" borderId="11">
      <alignment horizontal="left" vertical="center" indent="1"/>
    </xf>
    <xf numFmtId="0" fontId="4" fillId="4" borderId="12">
      <alignment horizontal="center" vertical="center" wrapText="1"/>
      <protection locked="0"/>
    </xf>
    <xf numFmtId="0" fontId="13" fillId="4" borderId="13" applyNumberFormat="0" applyFont="0" applyAlignment="0">
      <alignment horizontal="right" vertical="center" wrapText="1"/>
      <protection locked="0"/>
    </xf>
    <xf numFmtId="0" fontId="2" fillId="2" borderId="7">
      <alignment horizontal="center" vertical="center"/>
    </xf>
    <xf numFmtId="0" fontId="6" fillId="2" borderId="0">
      <alignment horizontal="center" vertical="center"/>
    </xf>
    <xf numFmtId="0" fontId="8" fillId="2" borderId="0">
      <alignment horizontal="center" vertical="center"/>
    </xf>
    <xf numFmtId="0" fontId="10" fillId="0" borderId="0">
      <alignment horizontal="left" vertical="center" wrapText="1" indent="5"/>
    </xf>
    <xf numFmtId="0" fontId="16" fillId="4" borderId="14" applyNumberFormat="0" applyFill="0" applyAlignment="0">
      <alignment horizontal="center" vertical="center" wrapText="1"/>
      <protection locked="0"/>
    </xf>
    <xf numFmtId="0" fontId="1" fillId="3" borderId="2">
      <alignment horizontal="left" indent="1"/>
    </xf>
    <xf numFmtId="14" fontId="5" fillId="3" borderId="3">
      <alignment vertical="center"/>
    </xf>
    <xf numFmtId="0" fontId="13" fillId="5" borderId="4">
      <alignment horizontal="left" vertical="center"/>
    </xf>
    <xf numFmtId="0" fontId="13" fillId="5" borderId="15">
      <alignment horizontal="left" vertical="center"/>
    </xf>
    <xf numFmtId="0" fontId="13" fillId="5" borderId="6">
      <alignment horizontal="left" vertical="center"/>
    </xf>
    <xf numFmtId="0" fontId="4" fillId="0" borderId="16">
      <alignment horizontal="center" vertical="center" wrapText="1"/>
    </xf>
    <xf numFmtId="0" fontId="4" fillId="0" borderId="16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3" borderId="3" xfId="0" applyFill="1" applyBorder="1">
      <alignment vertical="center"/>
    </xf>
    <xf numFmtId="0" fontId="0" fillId="3" borderId="5" xfId="0" applyFill="1" applyBorder="1">
      <alignment vertical="center"/>
    </xf>
    <xf numFmtId="14" fontId="5" fillId="3" borderId="3" xfId="0" applyNumberFormat="1" applyFont="1" applyFill="1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 indent="2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/>
    </xf>
    <xf numFmtId="0" fontId="0" fillId="0" borderId="0" xfId="0" applyFont="1" applyFill="1" applyBorder="1" applyProtection="1">
      <alignment vertical="center"/>
    </xf>
    <xf numFmtId="0" fontId="9" fillId="7" borderId="0" xfId="3" applyAlignment="1" applyProtection="1">
      <alignment horizontal="left" vertical="center" indent="10"/>
      <protection locked="0"/>
    </xf>
    <xf numFmtId="0" fontId="9" fillId="7" borderId="0" xfId="3" applyAlignment="1" applyProtection="1">
      <alignment horizontal="left" vertical="center" indent="6"/>
      <protection locked="0"/>
    </xf>
    <xf numFmtId="0" fontId="2" fillId="7" borderId="8" xfId="4" applyBorder="1" applyAlignment="1">
      <alignment horizontal="left" vertical="center" indent="1"/>
    </xf>
    <xf numFmtId="0" fontId="2" fillId="7" borderId="9" xfId="4" applyBorder="1" applyAlignment="1">
      <alignment horizontal="left" vertical="center" indent="1"/>
    </xf>
    <xf numFmtId="0" fontId="7" fillId="0" borderId="0" xfId="1" applyFill="1" applyAlignment="1">
      <alignment horizontal="left" vertical="center"/>
    </xf>
    <xf numFmtId="165" fontId="14" fillId="0" borderId="0" xfId="11">
      <alignment horizontal="left" indent="1"/>
    </xf>
    <xf numFmtId="14" fontId="14" fillId="0" borderId="0" xfId="14">
      <alignment horizontal="left" vertical="center" indent="1"/>
    </xf>
    <xf numFmtId="0" fontId="14" fillId="0" borderId="0" xfId="15">
      <alignment horizontal="left" vertical="center" indent="1"/>
    </xf>
    <xf numFmtId="0" fontId="15" fillId="2" borderId="0" xfId="16">
      <alignment vertical="center"/>
    </xf>
    <xf numFmtId="0" fontId="13" fillId="5" borderId="1" xfId="17">
      <alignment horizontal="left" vertical="center"/>
    </xf>
    <xf numFmtId="0" fontId="12" fillId="0" borderId="0" xfId="18">
      <alignment horizontal="left" indent="3"/>
    </xf>
    <xf numFmtId="0" fontId="4" fillId="4" borderId="12" xfId="20">
      <alignment horizontal="center" vertical="center" wrapText="1"/>
      <protection locked="0"/>
    </xf>
    <xf numFmtId="0" fontId="10" fillId="0" borderId="0" xfId="25">
      <alignment horizontal="left" vertical="center" wrapText="1" indent="5"/>
    </xf>
    <xf numFmtId="0" fontId="7" fillId="0" borderId="0" xfId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6" xfId="33">
      <alignment vertical="center"/>
    </xf>
    <xf numFmtId="0" fontId="17" fillId="0" borderId="0" xfId="34">
      <alignment vertical="center"/>
    </xf>
    <xf numFmtId="0" fontId="13" fillId="5" borderId="15" xfId="30" applyAlignment="1">
      <alignment horizontal="left" vertical="center"/>
    </xf>
    <xf numFmtId="0" fontId="13" fillId="5" borderId="4" xfId="29" applyAlignment="1">
      <alignment horizontal="left" vertical="center"/>
    </xf>
    <xf numFmtId="0" fontId="13" fillId="5" borderId="6" xfId="31" applyAlignment="1">
      <alignment horizontal="left" vertical="center"/>
    </xf>
    <xf numFmtId="0" fontId="1" fillId="3" borderId="2" xfId="27" applyAlignment="1">
      <alignment horizontal="left" vertical="center" indent="1"/>
    </xf>
    <xf numFmtId="164" fontId="9" fillId="7" borderId="0" xfId="3" applyNumberFormat="1" applyAlignment="1" applyProtection="1">
      <alignment horizontal="left" vertical="center"/>
    </xf>
    <xf numFmtId="165" fontId="14" fillId="0" borderId="0" xfId="11" applyNumberFormat="1">
      <alignment horizontal="left" indent="1"/>
    </xf>
    <xf numFmtId="165" fontId="16" fillId="5" borderId="14" xfId="26" applyNumberFormat="1" applyFill="1" applyAlignment="1">
      <alignment horizontal="left" vertical="center" indent="1"/>
      <protection locked="0"/>
    </xf>
    <xf numFmtId="165" fontId="16" fillId="5" borderId="14" xfId="26" applyNumberFormat="1" applyFill="1" applyAlignment="1" applyProtection="1">
      <alignment horizontal="left" vertical="center" indent="1"/>
    </xf>
    <xf numFmtId="165" fontId="14" fillId="5" borderId="0" xfId="11" applyNumberFormat="1" applyFill="1" applyAlignment="1">
      <alignment horizontal="left" vertical="center" indent="1"/>
    </xf>
    <xf numFmtId="165" fontId="14" fillId="4" borderId="13" xfId="21" applyNumberFormat="1" applyFont="1" applyAlignment="1">
      <alignment horizontal="left" vertical="center" indent="1"/>
      <protection locked="0"/>
    </xf>
    <xf numFmtId="165" fontId="14" fillId="0" borderId="0" xfId="11" applyNumberFormat="1" applyFill="1">
      <alignment horizontal="left" indent="1"/>
    </xf>
    <xf numFmtId="0" fontId="15" fillId="2" borderId="0" xfId="16" applyAlignment="1">
      <alignment vertical="center" wrapText="1"/>
    </xf>
    <xf numFmtId="165" fontId="14" fillId="5" borderId="1" xfId="17" applyNumberFormat="1" applyFont="1">
      <alignment horizontal="left" vertical="center"/>
    </xf>
    <xf numFmtId="165" fontId="14" fillId="0" borderId="0" xfId="11" applyNumberFormat="1" applyAlignment="1">
      <alignment horizontal="left" vertical="center" indent="1"/>
    </xf>
    <xf numFmtId="0" fontId="3" fillId="3" borderId="3" xfId="0" applyFont="1" applyFill="1" applyBorder="1" applyAlignment="1">
      <alignment horizontal="left" vertical="center" indent="1"/>
    </xf>
    <xf numFmtId="0" fontId="4" fillId="0" borderId="16" xfId="32">
      <alignment horizontal="center" vertical="center" wrapText="1"/>
    </xf>
    <xf numFmtId="0" fontId="12" fillId="6" borderId="11" xfId="19">
      <alignment horizontal="left" vertical="center" indent="1"/>
    </xf>
    <xf numFmtId="0" fontId="8" fillId="0" borderId="0" xfId="13" applyNumberFormat="1">
      <alignment horizontal="center" vertical="center"/>
    </xf>
    <xf numFmtId="0" fontId="2" fillId="7" borderId="0" xfId="4" applyAlignment="1" applyProtection="1">
      <alignment horizontal="left" vertical="center" indent="5"/>
      <protection locked="0"/>
    </xf>
    <xf numFmtId="0" fontId="11" fillId="0" borderId="0" xfId="12">
      <alignment horizontal="center" vertical="top"/>
    </xf>
    <xf numFmtId="0" fontId="2" fillId="2" borderId="7" xfId="22">
      <alignment horizontal="center" vertical="center"/>
    </xf>
    <xf numFmtId="0" fontId="6" fillId="2" borderId="0" xfId="23">
      <alignment horizontal="center" vertical="center"/>
    </xf>
    <xf numFmtId="0" fontId="8" fillId="2" borderId="0" xfId="24">
      <alignment horizontal="center" vertical="center"/>
    </xf>
    <xf numFmtId="0" fontId="18" fillId="7" borderId="0" xfId="16" applyFont="1" applyFill="1">
      <alignment vertical="center"/>
    </xf>
  </cellXfs>
  <cellStyles count="36">
    <cellStyle name="Bilješke" xfId="32" xr:uid="{00000000-0005-0000-0000-000018000000}"/>
    <cellStyle name="Cijeli_datum_održavanja_događaja" xfId="22" xr:uid="{00000000-0005-0000-0000-00000C000000}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n" xfId="12" xr:uid="{00000000-0005-0000-0000-000009000000}"/>
    <cellStyle name="Dan_održavanja_događaja" xfId="23" xr:uid="{00000000-0005-0000-0000-00000B000000}"/>
    <cellStyle name="Datum" xfId="13" xr:uid="{00000000-0005-0000-0000-000008000000}"/>
    <cellStyle name="Datum_održavanja_događaja" xfId="24" xr:uid="{00000000-0005-0000-0000-00000A000000}"/>
    <cellStyle name="Datum_tablice" xfId="14" xr:uid="{00000000-0005-0000-0000-00001B000000}"/>
    <cellStyle name="Desni_kut_tjedna" xfId="30" xr:uid="{00000000-0005-0000-0000-000022000000}"/>
    <cellStyle name="Detalji_o_tablici" xfId="15" xr:uid="{00000000-0005-0000-0000-00001C000000}"/>
    <cellStyle name="Detalji_o_tjednu" xfId="29" xr:uid="{00000000-0005-0000-0000-000021000000}"/>
    <cellStyle name="Donji_kut_tjedna" xfId="31" xr:uid="{00000000-0005-0000-0000-000020000000}"/>
    <cellStyle name="Donji_obrub" xfId="21" xr:uid="{00000000-0005-0000-0000-000001000000}"/>
    <cellStyle name="Donji_obrub_potvrdnog_okvira" xfId="33" xr:uid="{00000000-0005-0000-0000-000002000000}"/>
    <cellStyle name="Gornji_obrub" xfId="26" xr:uid="{00000000-0005-0000-0000-00001F000000}"/>
    <cellStyle name="Heading 1" xfId="2" builtinId="16" customBuiltin="1"/>
    <cellStyle name="Heading 2" xfId="3" builtinId="17" customBuiltin="1"/>
    <cellStyle name="Heading 3" xfId="4" builtinId="18" customBuiltin="1"/>
    <cellStyle name="Hiperveza 2" xfId="35" xr:uid="{00000000-0005-0000-0000-000014000000}"/>
    <cellStyle name="Hyperlink" xfId="34" builtinId="8" customBuiltin="1"/>
    <cellStyle name="Ispuna" xfId="16" xr:uid="{00000000-0005-0000-0000-00000E000000}"/>
    <cellStyle name="Isticanje" xfId="19" xr:uid="{00000000-0005-0000-0000-000012000000}"/>
    <cellStyle name="Normal" xfId="0" builtinId="0" customBuiltin="1"/>
    <cellStyle name="Note" xfId="10" builtinId="10" customBuiltin="1"/>
    <cellStyle name="Obrub" xfId="17" xr:uid="{00000000-0005-0000-0000-000000000000}"/>
    <cellStyle name="Percent" xfId="9" builtinId="5" customBuiltin="1"/>
    <cellStyle name="PotvrdniOkvir" xfId="20" xr:uid="{00000000-0005-0000-0000-000003000000}"/>
    <cellStyle name="Stil 1" xfId="28" xr:uid="{00000000-0005-0000-0000-00001A000000}"/>
    <cellStyle name="TAN U TJEDNU" xfId="27" xr:uid="{00000000-0005-0000-0000-000023000000}"/>
    <cellStyle name="Title" xfId="1" builtinId="15" customBuiltin="1"/>
    <cellStyle name="Uvlaka" xfId="18" xr:uid="{00000000-0005-0000-0000-000015000000}"/>
    <cellStyle name="Vrijeme" xfId="11" xr:uid="{00000000-0005-0000-0000-00001D000000}"/>
    <cellStyle name="Zaglavlje_događaja" xfId="25" xr:uid="{00000000-0005-0000-0000-00000D000000}"/>
  </cellStyles>
  <dxfs count="2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4" tint="-0.24994659260841701"/>
      </font>
      <fill>
        <patternFill>
          <bgColor theme="5" tint="0.79998168889431442"/>
        </patternFill>
      </fill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h:mm;@"/>
    </dxf>
    <dxf>
      <numFmt numFmtId="165" formatCode="h:mm;@"/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gray125">
          <fgColor theme="2" tint="0.59996337778862885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Dnevni raspored" pivot="0" count="4" xr9:uid="{00000000-0011-0000-FFFF-FFFF00000000}">
      <tableStyleElement type="wholeTable" dxfId="27"/>
      <tableStyleElement type="headerRow" dxfId="26"/>
      <tableStyleElement type="firstRowStripe" dxfId="25"/>
      <tableStyleElement type="secondRowStripe" dxfId="24"/>
    </tableStyle>
    <tableStyle name="Vremenski intervali" pivot="0" count="4" xr9:uid="{00000000-0011-0000-FFFF-FFFF01000000}">
      <tableStyleElement type="wholeTable" dxfId="23"/>
      <tableStyleElement type="header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Vremenski intervali'!A1"/><Relationship Id="rId1" Type="http://schemas.openxmlformats.org/officeDocument/2006/relationships/hyperlink" Target="#'Planer doga&#273;aja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Vremenski intervali'!A1"/><Relationship Id="rId1" Type="http://schemas.openxmlformats.org/officeDocument/2006/relationships/hyperlink" Target="#'Dnevni raspored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Dnevni raspored'!A1"/><Relationship Id="rId1" Type="http://schemas.openxmlformats.org/officeDocument/2006/relationships/hyperlink" Target="#'Planer doga&#273;aj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1429</xdr:colOff>
      <xdr:row>9</xdr:row>
      <xdr:rowOff>129813</xdr:rowOff>
    </xdr:from>
    <xdr:to>
      <xdr:col>1</xdr:col>
      <xdr:colOff>295513</xdr:colOff>
      <xdr:row>11</xdr:row>
      <xdr:rowOff>17318</xdr:rowOff>
    </xdr:to>
    <xdr:grpSp>
      <xdr:nvGrpSpPr>
        <xdr:cNvPr id="107" name="Iona Prikaz rasporeda" descr="Kalendar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GrpSpPr>
          <a:grpSpLocks noChangeAspect="1"/>
        </xdr:cNvGrpSpPr>
      </xdr:nvGrpSpPr>
      <xdr:grpSpPr bwMode="auto">
        <a:xfrm>
          <a:off x="182404" y="2320563"/>
          <a:ext cx="294084" cy="268505"/>
          <a:chOff x="61" y="204"/>
          <a:chExt cx="31" cy="120"/>
        </a:xfrm>
      </xdr:grpSpPr>
      <xdr:sp macro="" textlink="">
        <xdr:nvSpPr>
          <xdr:cNvPr id="108" name="Pravokutnik 9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SpPr>
            <a:spLocks noChangeArrowheads="1"/>
          </xdr:cNvSpPr>
        </xdr:nvSpPr>
        <xdr:spPr bwMode="auto">
          <a:xfrm>
            <a:off x="61" y="204"/>
            <a:ext cx="31" cy="12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Pravokutnik 10">
            <a:extLst>
              <a:ext uri="{FF2B5EF4-FFF2-40B4-BE49-F238E27FC236}">
                <a16:creationId xmlns:a16="http://schemas.microsoft.com/office/drawing/2014/main" id="{00000000-0008-0000-0000-00006D000000}"/>
              </a:ext>
            </a:extLst>
          </xdr:cNvPr>
          <xdr:cNvSpPr>
            <a:spLocks noChangeArrowheads="1"/>
          </xdr:cNvSpPr>
        </xdr:nvSpPr>
        <xdr:spPr bwMode="auto"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10" name="Prostoručni oblik 11">
            <a:extLst>
              <a:ext uri="{FF2B5EF4-FFF2-40B4-BE49-F238E27FC236}">
                <a16:creationId xmlns:a16="http://schemas.microsoft.com/office/drawing/2014/main" id="{00000000-0008-0000-0000-00006E000000}"/>
              </a:ext>
            </a:extLst>
          </xdr:cNvPr>
          <xdr:cNvSpPr>
            <a:spLocks noEditPoints="1"/>
          </xdr:cNvSpPr>
        </xdr:nvSpPr>
        <xdr:spPr bwMode="auto">
          <a:xfrm>
            <a:off x="61" y="204"/>
            <a:ext cx="30" cy="120"/>
          </a:xfrm>
          <a:custGeom>
            <a:avLst/>
            <a:gdLst>
              <a:gd name="T0" fmla="*/ 1905 w 3196"/>
              <a:gd name="T1" fmla="*/ 2607 h 3151"/>
              <a:gd name="T2" fmla="*/ 1771 w 3196"/>
              <a:gd name="T3" fmla="*/ 2607 h 3151"/>
              <a:gd name="T4" fmla="*/ 1308 w 3196"/>
              <a:gd name="T5" fmla="*/ 2280 h 3151"/>
              <a:gd name="T6" fmla="*/ 517 w 3196"/>
              <a:gd name="T7" fmla="*/ 2280 h 3151"/>
              <a:gd name="T8" fmla="*/ 517 w 3196"/>
              <a:gd name="T9" fmla="*/ 2280 h 3151"/>
              <a:gd name="T10" fmla="*/ 2368 w 3196"/>
              <a:gd name="T11" fmla="*/ 2170 h 3151"/>
              <a:gd name="T12" fmla="*/ 2233 w 3196"/>
              <a:gd name="T13" fmla="*/ 2170 h 3151"/>
              <a:gd name="T14" fmla="*/ 1771 w 3196"/>
              <a:gd name="T15" fmla="*/ 1843 h 3151"/>
              <a:gd name="T16" fmla="*/ 979 w 3196"/>
              <a:gd name="T17" fmla="*/ 1843 h 3151"/>
              <a:gd name="T18" fmla="*/ 979 w 3196"/>
              <a:gd name="T19" fmla="*/ 1843 h 3151"/>
              <a:gd name="T20" fmla="*/ 517 w 3196"/>
              <a:gd name="T21" fmla="*/ 2170 h 3151"/>
              <a:gd name="T22" fmla="*/ 2696 w 3196"/>
              <a:gd name="T23" fmla="*/ 1733 h 3151"/>
              <a:gd name="T24" fmla="*/ 2233 w 3196"/>
              <a:gd name="T25" fmla="*/ 1405 h 3151"/>
              <a:gd name="T26" fmla="*/ 1442 w 3196"/>
              <a:gd name="T27" fmla="*/ 1405 h 3151"/>
              <a:gd name="T28" fmla="*/ 1442 w 3196"/>
              <a:gd name="T29" fmla="*/ 1405 h 3151"/>
              <a:gd name="T30" fmla="*/ 979 w 3196"/>
              <a:gd name="T31" fmla="*/ 1733 h 3151"/>
              <a:gd name="T32" fmla="*/ 2904 w 3196"/>
              <a:gd name="T33" fmla="*/ 2860 h 3151"/>
              <a:gd name="T34" fmla="*/ 609 w 3196"/>
              <a:gd name="T35" fmla="*/ 253 h 3151"/>
              <a:gd name="T36" fmla="*/ 542 w 3196"/>
              <a:gd name="T37" fmla="*/ 487 h 3151"/>
              <a:gd name="T38" fmla="*/ 520 w 3196"/>
              <a:gd name="T39" fmla="*/ 641 h 3151"/>
              <a:gd name="T40" fmla="*/ 584 w 3196"/>
              <a:gd name="T41" fmla="*/ 779 h 3151"/>
              <a:gd name="T42" fmla="*/ 712 w 3196"/>
              <a:gd name="T43" fmla="*/ 862 h 3151"/>
              <a:gd name="T44" fmla="*/ 870 w 3196"/>
              <a:gd name="T45" fmla="*/ 862 h 3151"/>
              <a:gd name="T46" fmla="*/ 996 w 3196"/>
              <a:gd name="T47" fmla="*/ 779 h 3151"/>
              <a:gd name="T48" fmla="*/ 1061 w 3196"/>
              <a:gd name="T49" fmla="*/ 641 h 3151"/>
              <a:gd name="T50" fmla="*/ 1039 w 3196"/>
              <a:gd name="T51" fmla="*/ 487 h 3151"/>
              <a:gd name="T52" fmla="*/ 971 w 3196"/>
              <a:gd name="T53" fmla="*/ 253 h 3151"/>
              <a:gd name="T54" fmla="*/ 2200 w 3196"/>
              <a:gd name="T55" fmla="*/ 453 h 3151"/>
              <a:gd name="T56" fmla="*/ 2157 w 3196"/>
              <a:gd name="T57" fmla="*/ 601 h 3151"/>
              <a:gd name="T58" fmla="*/ 2201 w 3196"/>
              <a:gd name="T59" fmla="*/ 749 h 3151"/>
              <a:gd name="T60" fmla="*/ 2315 w 3196"/>
              <a:gd name="T61" fmla="*/ 848 h 3151"/>
              <a:gd name="T62" fmla="*/ 2470 w 3196"/>
              <a:gd name="T63" fmla="*/ 870 h 3151"/>
              <a:gd name="T64" fmla="*/ 2610 w 3196"/>
              <a:gd name="T65" fmla="*/ 806 h 3151"/>
              <a:gd name="T66" fmla="*/ 2693 w 3196"/>
              <a:gd name="T67" fmla="*/ 680 h 3151"/>
              <a:gd name="T68" fmla="*/ 2693 w 3196"/>
              <a:gd name="T69" fmla="*/ 523 h 3151"/>
              <a:gd name="T70" fmla="*/ 2611 w 3196"/>
              <a:gd name="T71" fmla="*/ 397 h 3151"/>
              <a:gd name="T72" fmla="*/ 0 w 3196"/>
              <a:gd name="T73" fmla="*/ 3151 h 3151"/>
              <a:gd name="T74" fmla="*/ 2483 w 3196"/>
              <a:gd name="T75" fmla="*/ 11 h 3151"/>
              <a:gd name="T76" fmla="*/ 2556 w 3196"/>
              <a:gd name="T77" fmla="*/ 83 h 3151"/>
              <a:gd name="T78" fmla="*/ 2564 w 3196"/>
              <a:gd name="T79" fmla="*/ 652 h 3151"/>
              <a:gd name="T80" fmla="*/ 2507 w 3196"/>
              <a:gd name="T81" fmla="*/ 736 h 3151"/>
              <a:gd name="T82" fmla="*/ 2403 w 3196"/>
              <a:gd name="T83" fmla="*/ 757 h 3151"/>
              <a:gd name="T84" fmla="*/ 2318 w 3196"/>
              <a:gd name="T85" fmla="*/ 700 h 3151"/>
              <a:gd name="T86" fmla="*/ 2294 w 3196"/>
              <a:gd name="T87" fmla="*/ 135 h 3151"/>
              <a:gd name="T88" fmla="*/ 2334 w 3196"/>
              <a:gd name="T89" fmla="*/ 40 h 3151"/>
              <a:gd name="T90" fmla="*/ 2430 w 3196"/>
              <a:gd name="T91" fmla="*/ 0 h 3151"/>
              <a:gd name="T92" fmla="*/ 867 w 3196"/>
              <a:gd name="T93" fmla="*/ 23 h 3151"/>
              <a:gd name="T94" fmla="*/ 924 w 3196"/>
              <a:gd name="T95" fmla="*/ 108 h 3151"/>
              <a:gd name="T96" fmla="*/ 916 w 3196"/>
              <a:gd name="T97" fmla="*/ 677 h 3151"/>
              <a:gd name="T98" fmla="*/ 844 w 3196"/>
              <a:gd name="T99" fmla="*/ 749 h 3151"/>
              <a:gd name="T100" fmla="*/ 737 w 3196"/>
              <a:gd name="T101" fmla="*/ 749 h 3151"/>
              <a:gd name="T102" fmla="*/ 665 w 3196"/>
              <a:gd name="T103" fmla="*/ 677 h 3151"/>
              <a:gd name="T104" fmla="*/ 657 w 3196"/>
              <a:gd name="T105" fmla="*/ 108 h 3151"/>
              <a:gd name="T106" fmla="*/ 714 w 3196"/>
              <a:gd name="T107" fmla="*/ 23 h 3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96" h="3151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442" y="2280"/>
                </a:move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lnTo>
                  <a:pt x="1442" y="2280"/>
                </a:lnTo>
                <a:close/>
                <a:moveTo>
                  <a:pt x="979" y="2280"/>
                </a:moveTo>
                <a:lnTo>
                  <a:pt x="1308" y="2280"/>
                </a:lnTo>
                <a:lnTo>
                  <a:pt x="1308" y="2607"/>
                </a:lnTo>
                <a:lnTo>
                  <a:pt x="979" y="2607"/>
                </a:lnTo>
                <a:lnTo>
                  <a:pt x="979" y="2280"/>
                </a:lnTo>
                <a:close/>
                <a:moveTo>
                  <a:pt x="517" y="2280"/>
                </a:moveTo>
                <a:lnTo>
                  <a:pt x="846" y="2280"/>
                </a:ln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1905" y="1843"/>
                </a:move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lnTo>
                  <a:pt x="1905" y="1843"/>
                </a:lnTo>
                <a:close/>
                <a:moveTo>
                  <a:pt x="1442" y="1843"/>
                </a:moveTo>
                <a:lnTo>
                  <a:pt x="1771" y="1843"/>
                </a:lnTo>
                <a:lnTo>
                  <a:pt x="1771" y="2170"/>
                </a:lnTo>
                <a:lnTo>
                  <a:pt x="1442" y="2170"/>
                </a:lnTo>
                <a:lnTo>
                  <a:pt x="1442" y="1843"/>
                </a:lnTo>
                <a:close/>
                <a:moveTo>
                  <a:pt x="979" y="1843"/>
                </a:moveTo>
                <a:lnTo>
                  <a:pt x="1308" y="1843"/>
                </a:ln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2368" y="1405"/>
                </a:move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lnTo>
                  <a:pt x="2368" y="1405"/>
                </a:lnTo>
                <a:close/>
                <a:moveTo>
                  <a:pt x="1905" y="1405"/>
                </a:moveTo>
                <a:lnTo>
                  <a:pt x="2233" y="1405"/>
                </a:lnTo>
                <a:lnTo>
                  <a:pt x="2233" y="1733"/>
                </a:lnTo>
                <a:lnTo>
                  <a:pt x="1905" y="1733"/>
                </a:lnTo>
                <a:lnTo>
                  <a:pt x="1905" y="1405"/>
                </a:lnTo>
                <a:close/>
                <a:moveTo>
                  <a:pt x="1442" y="1405"/>
                </a:moveTo>
                <a:lnTo>
                  <a:pt x="1771" y="1405"/>
                </a:ln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close/>
                <a:moveTo>
                  <a:pt x="979" y="1405"/>
                </a:move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close/>
                <a:moveTo>
                  <a:pt x="292" y="1050"/>
                </a:move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close/>
                <a:moveTo>
                  <a:pt x="0" y="253"/>
                </a:move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close/>
                <a:moveTo>
                  <a:pt x="2430" y="0"/>
                </a:move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close/>
                <a:moveTo>
                  <a:pt x="790" y="0"/>
                </a:move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lnTo>
                  <a:pt x="737" y="749"/>
                </a:lnTo>
                <a:lnTo>
                  <a:pt x="714" y="736"/>
                </a:lnTo>
                <a:lnTo>
                  <a:pt x="694" y="720"/>
                </a:lnTo>
                <a:lnTo>
                  <a:pt x="678" y="700"/>
                </a:lnTo>
                <a:lnTo>
                  <a:pt x="665" y="677"/>
                </a:lnTo>
                <a:lnTo>
                  <a:pt x="657" y="652"/>
                </a:lnTo>
                <a:lnTo>
                  <a:pt x="655" y="624"/>
                </a:lnTo>
                <a:lnTo>
                  <a:pt x="655" y="135"/>
                </a:lnTo>
                <a:lnTo>
                  <a:pt x="657" y="108"/>
                </a:lnTo>
                <a:lnTo>
                  <a:pt x="665" y="83"/>
                </a:lnTo>
                <a:lnTo>
                  <a:pt x="678" y="60"/>
                </a:lnTo>
                <a:lnTo>
                  <a:pt x="694" y="40"/>
                </a:lnTo>
                <a:lnTo>
                  <a:pt x="714" y="23"/>
                </a:lnTo>
                <a:lnTo>
                  <a:pt x="737" y="11"/>
                </a:lnTo>
                <a:lnTo>
                  <a:pt x="763" y="3"/>
                </a:lnTo>
                <a:lnTo>
                  <a:pt x="79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2913</xdr:colOff>
      <xdr:row>22</xdr:row>
      <xdr:rowOff>8404</xdr:rowOff>
    </xdr:from>
    <xdr:to>
      <xdr:col>2</xdr:col>
      <xdr:colOff>493788</xdr:colOff>
      <xdr:row>23</xdr:row>
      <xdr:rowOff>8404</xdr:rowOff>
    </xdr:to>
    <xdr:grpSp>
      <xdr:nvGrpSpPr>
        <xdr:cNvPr id="111" name="Dodaj događaj" descr="Odaberite da biste dodali novi događaj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GrpSpPr/>
      </xdr:nvGrpSpPr>
      <xdr:grpSpPr>
        <a:xfrm>
          <a:off x="183888" y="4675654"/>
          <a:ext cx="1872000" cy="190500"/>
          <a:chOff x="298188" y="4809004"/>
          <a:chExt cx="1381125" cy="190500"/>
        </a:xfrm>
      </xdr:grpSpPr>
      <xdr:sp macro="" textlink="">
        <xdr:nvSpPr>
          <xdr:cNvPr id="112" name="Zaobljeni pravokutnik 111">
            <a:hlinkClick xmlns:r="http://schemas.openxmlformats.org/officeDocument/2006/relationships" r:id="rId1" tooltip="Odaberite da biste dodali novi događaj"/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hr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DODAJ</a:t>
            </a:r>
            <a:r>
              <a:rPr lang="hr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DOGAĐAJ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3" name="Dodaj događaj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115" name="Pravokutnik 15">
              <a:extLst>
                <a:ext uri="{FF2B5EF4-FFF2-40B4-BE49-F238E27FC236}">
                  <a16:creationId xmlns:a16="http://schemas.microsoft.com/office/drawing/2014/main" id="{00000000-0008-0000-0000-00007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" name="Prostoručni oblik 16">
              <a:extLst>
                <a:ext uri="{FF2B5EF4-FFF2-40B4-BE49-F238E27FC236}">
                  <a16:creationId xmlns:a16="http://schemas.microsoft.com/office/drawing/2014/main" id="{00000000-0008-0000-0000-000074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2" y="40"/>
              <a:ext cx="13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0</xdr:col>
      <xdr:colOff>179575</xdr:colOff>
      <xdr:row>20</xdr:row>
      <xdr:rowOff>7845</xdr:rowOff>
    </xdr:from>
    <xdr:to>
      <xdr:col>2</xdr:col>
      <xdr:colOff>489474</xdr:colOff>
      <xdr:row>21</xdr:row>
      <xdr:rowOff>7845</xdr:rowOff>
    </xdr:to>
    <xdr:grpSp>
      <xdr:nvGrpSpPr>
        <xdr:cNvPr id="117" name="Uređivanje vremena" descr="Odaberite da biste uredili vremenske intervale u planeru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GrpSpPr/>
      </xdr:nvGrpSpPr>
      <xdr:grpSpPr>
        <a:xfrm>
          <a:off x="179575" y="4294095"/>
          <a:ext cx="1871999" cy="190500"/>
          <a:chOff x="303400" y="4513170"/>
          <a:chExt cx="1533296" cy="190500"/>
        </a:xfrm>
      </xdr:grpSpPr>
      <xdr:sp macro="" textlink="">
        <xdr:nvSpPr>
          <xdr:cNvPr id="118" name="Zaobljeni pravokutnik 117">
            <a:hlinkClick xmlns:r="http://schemas.openxmlformats.org/officeDocument/2006/relationships" r:id="rId2" tooltip="Odaberite da biste uredili vremenske intervale"/>
            <a:extLst>
              <a:ext uri="{FF2B5EF4-FFF2-40B4-BE49-F238E27FC236}">
                <a16:creationId xmlns:a16="http://schemas.microsoft.com/office/drawing/2014/main" id="{00000000-0008-0000-0000-000076000000}"/>
              </a:ext>
            </a:extLst>
          </xdr:cNvPr>
          <xdr:cNvSpPr/>
        </xdr:nvSpPr>
        <xdr:spPr>
          <a:xfrm>
            <a:off x="303400" y="4513170"/>
            <a:ext cx="1533296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hr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UREĐIVANJE VREMENA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9" name="Uređivanje vremena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121" name="Pravokutnik 20">
              <a:extLst>
                <a:ext uri="{FF2B5EF4-FFF2-40B4-BE49-F238E27FC236}">
                  <a16:creationId xmlns:a16="http://schemas.microsoft.com/office/drawing/2014/main" id="{00000000-0008-0000-0000-00007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2" name="Prostoručni oblik 21">
              <a:extLst>
                <a:ext uri="{FF2B5EF4-FFF2-40B4-BE49-F238E27FC236}">
                  <a16:creationId xmlns:a16="http://schemas.microsoft.com/office/drawing/2014/main" id="{00000000-0008-0000-0000-00007A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1</xdr:col>
      <xdr:colOff>280</xdr:colOff>
      <xdr:row>17</xdr:row>
      <xdr:rowOff>112569</xdr:rowOff>
    </xdr:from>
    <xdr:to>
      <xdr:col>1</xdr:col>
      <xdr:colOff>296115</xdr:colOff>
      <xdr:row>19</xdr:row>
      <xdr:rowOff>14518</xdr:rowOff>
    </xdr:to>
    <xdr:grpSp>
      <xdr:nvGrpSpPr>
        <xdr:cNvPr id="123" name="Ikona alatne kutije" descr="Aktovka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GrpSpPr>
          <a:grpSpLocks noChangeAspect="1"/>
        </xdr:cNvGrpSpPr>
      </xdr:nvGrpSpPr>
      <xdr:grpSpPr bwMode="auto">
        <a:xfrm>
          <a:off x="181255" y="3827319"/>
          <a:ext cx="295835" cy="282949"/>
          <a:chOff x="32" y="131"/>
          <a:chExt cx="31" cy="402"/>
        </a:xfrm>
      </xdr:grpSpPr>
      <xdr:sp macro="" textlink="">
        <xdr:nvSpPr>
          <xdr:cNvPr id="125" name="Pravokutnik 25">
            <a:extLst>
              <a:ext uri="{FF2B5EF4-FFF2-40B4-BE49-F238E27FC236}">
                <a16:creationId xmlns:a16="http://schemas.microsoft.com/office/drawing/2014/main" id="{00000000-0008-0000-0000-00007D000000}"/>
              </a:ext>
            </a:extLst>
          </xdr:cNvPr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" name="Pravokutnik 26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27" name="Prostoručni oblik 27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86590</xdr:colOff>
      <xdr:row>1</xdr:row>
      <xdr:rowOff>19915</xdr:rowOff>
    </xdr:from>
    <xdr:to>
      <xdr:col>4</xdr:col>
      <xdr:colOff>404249</xdr:colOff>
      <xdr:row>1</xdr:row>
      <xdr:rowOff>334586</xdr:rowOff>
    </xdr:to>
    <xdr:grpSp>
      <xdr:nvGrpSpPr>
        <xdr:cNvPr id="155" name="Ikona sata" descr="Sat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GrpSpPr>
          <a:grpSpLocks noChangeAspect="1"/>
        </xdr:cNvGrpSpPr>
      </xdr:nvGrpSpPr>
      <xdr:grpSpPr bwMode="auto">
        <a:xfrm>
          <a:off x="3210790" y="524740"/>
          <a:ext cx="317659" cy="314671"/>
          <a:chOff x="270" y="53"/>
          <a:chExt cx="29" cy="29"/>
        </a:xfrm>
      </xdr:grpSpPr>
      <xdr:sp macro="" textlink="">
        <xdr:nvSpPr>
          <xdr:cNvPr id="157" name="Pravokutnik 9">
            <a:extLst>
              <a:ext uri="{FF2B5EF4-FFF2-40B4-BE49-F238E27FC236}">
                <a16:creationId xmlns:a16="http://schemas.microsoft.com/office/drawing/2014/main" id="{00000000-0008-0000-0000-00009D000000}"/>
              </a:ext>
            </a:extLst>
          </xdr:cNvPr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" name="Prostoručni oblik 10">
            <a:extLst>
              <a:ext uri="{FF2B5EF4-FFF2-40B4-BE49-F238E27FC236}">
                <a16:creationId xmlns:a16="http://schemas.microsoft.com/office/drawing/2014/main" id="{00000000-0008-0000-0000-00009E000000}"/>
              </a:ext>
            </a:extLst>
          </xdr:cNvPr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" name="Pravokutnik 11">
            <a:extLst>
              <a:ext uri="{FF2B5EF4-FFF2-40B4-BE49-F238E27FC236}">
                <a16:creationId xmlns:a16="http://schemas.microsoft.com/office/drawing/2014/main" id="{00000000-0008-0000-0000-00009F000000}"/>
              </a:ext>
            </a:extLst>
          </xdr:cNvPr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0" name="Pravokutnik 12">
            <a:extLst>
              <a:ext uri="{FF2B5EF4-FFF2-40B4-BE49-F238E27FC236}">
                <a16:creationId xmlns:a16="http://schemas.microsoft.com/office/drawing/2014/main" id="{00000000-0008-0000-0000-0000A0000000}"/>
              </a:ext>
            </a:extLst>
          </xdr:cNvPr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1" name="Pravokutnik 13">
            <a:extLst>
              <a:ext uri="{FF2B5EF4-FFF2-40B4-BE49-F238E27FC236}">
                <a16:creationId xmlns:a16="http://schemas.microsoft.com/office/drawing/2014/main" id="{00000000-0008-0000-0000-0000A1000000}"/>
              </a:ext>
            </a:extLst>
          </xdr:cNvPr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2" name="Pravokutnik 14">
            <a:extLst>
              <a:ext uri="{FF2B5EF4-FFF2-40B4-BE49-F238E27FC236}">
                <a16:creationId xmlns:a16="http://schemas.microsoft.com/office/drawing/2014/main" id="{00000000-0008-0000-0000-0000A2000000}"/>
              </a:ext>
            </a:extLst>
          </xdr:cNvPr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3" name="Prostoručni oblik 15">
            <a:extLst>
              <a:ext uri="{FF2B5EF4-FFF2-40B4-BE49-F238E27FC236}">
                <a16:creationId xmlns:a16="http://schemas.microsoft.com/office/drawing/2014/main" id="{00000000-0008-0000-0000-0000A3000000}"/>
              </a:ext>
            </a:extLst>
          </xdr:cNvPr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4" name="Prostoručni oblik 16">
            <a:extLst>
              <a:ext uri="{FF2B5EF4-FFF2-40B4-BE49-F238E27FC236}">
                <a16:creationId xmlns:a16="http://schemas.microsoft.com/office/drawing/2014/main" id="{00000000-0008-0000-0000-0000A4000000}"/>
              </a:ext>
            </a:extLst>
          </xdr:cNvPr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5" name="Prostoručni oblik 17">
            <a:extLst>
              <a:ext uri="{FF2B5EF4-FFF2-40B4-BE49-F238E27FC236}">
                <a16:creationId xmlns:a16="http://schemas.microsoft.com/office/drawing/2014/main" id="{00000000-0008-0000-0000-0000A5000000}"/>
              </a:ext>
            </a:extLst>
          </xdr:cNvPr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Prostoručni oblik 18">
            <a:extLst>
              <a:ext uri="{FF2B5EF4-FFF2-40B4-BE49-F238E27FC236}">
                <a16:creationId xmlns:a16="http://schemas.microsoft.com/office/drawing/2014/main" id="{00000000-0008-0000-0000-0000A6000000}"/>
              </a:ext>
            </a:extLst>
          </xdr:cNvPr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Prostoručni oblik 19">
            <a:extLst>
              <a:ext uri="{FF2B5EF4-FFF2-40B4-BE49-F238E27FC236}">
                <a16:creationId xmlns:a16="http://schemas.microsoft.com/office/drawing/2014/main" id="{00000000-0008-0000-0000-0000A7000000}"/>
              </a:ext>
            </a:extLst>
          </xdr:cNvPr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Prostoručni oblik 20">
            <a:extLst>
              <a:ext uri="{FF2B5EF4-FFF2-40B4-BE49-F238E27FC236}">
                <a16:creationId xmlns:a16="http://schemas.microsoft.com/office/drawing/2014/main" id="{00000000-0008-0000-0000-0000A8000000}"/>
              </a:ext>
            </a:extLst>
          </xdr:cNvPr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Prostoručni oblik 21">
            <a:extLst>
              <a:ext uri="{FF2B5EF4-FFF2-40B4-BE49-F238E27FC236}">
                <a16:creationId xmlns:a16="http://schemas.microsoft.com/office/drawing/2014/main" id="{00000000-0008-0000-0000-0000A9000000}"/>
              </a:ext>
            </a:extLst>
          </xdr:cNvPr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0" name="Prostoručni oblik 22">
            <a:extLst>
              <a:ext uri="{FF2B5EF4-FFF2-40B4-BE49-F238E27FC236}">
                <a16:creationId xmlns:a16="http://schemas.microsoft.com/office/drawing/2014/main" id="{00000000-0008-0000-0000-0000AA000000}"/>
              </a:ext>
            </a:extLst>
          </xdr:cNvPr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1" name="Prostoručni oblik 23">
            <a:extLst>
              <a:ext uri="{FF2B5EF4-FFF2-40B4-BE49-F238E27FC236}">
                <a16:creationId xmlns:a16="http://schemas.microsoft.com/office/drawing/2014/main" id="{00000000-0008-0000-0000-0000AB000000}"/>
              </a:ext>
            </a:extLst>
          </xdr:cNvPr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7</xdr:col>
      <xdr:colOff>95034</xdr:colOff>
      <xdr:row>1</xdr:row>
      <xdr:rowOff>29440</xdr:rowOff>
    </xdr:from>
    <xdr:to>
      <xdr:col>7</xdr:col>
      <xdr:colOff>527581</xdr:colOff>
      <xdr:row>1</xdr:row>
      <xdr:rowOff>322203</xdr:rowOff>
    </xdr:to>
    <xdr:grpSp>
      <xdr:nvGrpSpPr>
        <xdr:cNvPr id="172" name="Ikona fotoaparata" descr="Fotoaparat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GrpSpPr>
          <a:grpSpLocks noChangeAspect="1"/>
        </xdr:cNvGrpSpPr>
      </xdr:nvGrpSpPr>
      <xdr:grpSpPr bwMode="auto">
        <a:xfrm>
          <a:off x="6295809" y="534265"/>
          <a:ext cx="432547" cy="292763"/>
          <a:chOff x="306" y="55"/>
          <a:chExt cx="291" cy="27"/>
        </a:xfrm>
      </xdr:grpSpPr>
      <xdr:sp macro="" textlink="">
        <xdr:nvSpPr>
          <xdr:cNvPr id="174" name="Pravokutnik 27">
            <a:extLst>
              <a:ext uri="{FF2B5EF4-FFF2-40B4-BE49-F238E27FC236}">
                <a16:creationId xmlns:a16="http://schemas.microsoft.com/office/drawing/2014/main" id="{00000000-0008-0000-0000-0000AE000000}"/>
              </a:ext>
            </a:extLst>
          </xdr:cNvPr>
          <xdr:cNvSpPr>
            <a:spLocks noChangeArrowheads="1"/>
          </xdr:cNvSpPr>
        </xdr:nvSpPr>
        <xdr:spPr bwMode="auto">
          <a:xfrm>
            <a:off x="306" y="55"/>
            <a:ext cx="291" cy="2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5" name="Pravokutnik 28">
            <a:extLst>
              <a:ext uri="{FF2B5EF4-FFF2-40B4-BE49-F238E27FC236}">
                <a16:creationId xmlns:a16="http://schemas.microsoft.com/office/drawing/2014/main" id="{00000000-0008-0000-0000-0000AF000000}"/>
              </a:ext>
            </a:extLst>
          </xdr:cNvPr>
          <xdr:cNvSpPr>
            <a:spLocks noChangeArrowheads="1"/>
          </xdr:cNvSpPr>
        </xdr:nvSpPr>
        <xdr:spPr bwMode="auto">
          <a:xfrm>
            <a:off x="308" y="59"/>
            <a:ext cx="288" cy="2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6" name="Prostoručni oblik 29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SpPr>
            <a:spLocks noEditPoints="1"/>
          </xdr:cNvSpPr>
        </xdr:nvSpPr>
        <xdr:spPr bwMode="auto">
          <a:xfrm>
            <a:off x="306" y="55"/>
            <a:ext cx="290" cy="27"/>
          </a:xfrm>
          <a:custGeom>
            <a:avLst/>
            <a:gdLst>
              <a:gd name="T0" fmla="*/ 1922 w 3255"/>
              <a:gd name="T1" fmla="*/ 995 h 2315"/>
              <a:gd name="T2" fmla="*/ 1774 w 3255"/>
              <a:gd name="T3" fmla="*/ 1142 h 2315"/>
              <a:gd name="T4" fmla="*/ 1736 w 3255"/>
              <a:gd name="T5" fmla="*/ 1353 h 2315"/>
              <a:gd name="T6" fmla="*/ 1822 w 3255"/>
              <a:gd name="T7" fmla="*/ 1544 h 2315"/>
              <a:gd name="T8" fmla="*/ 2001 w 3255"/>
              <a:gd name="T9" fmla="*/ 1652 h 2315"/>
              <a:gd name="T10" fmla="*/ 2217 w 3255"/>
              <a:gd name="T11" fmla="*/ 1639 h 2315"/>
              <a:gd name="T12" fmla="*/ 2381 w 3255"/>
              <a:gd name="T13" fmla="*/ 1511 h 2315"/>
              <a:gd name="T14" fmla="*/ 2444 w 3255"/>
              <a:gd name="T15" fmla="*/ 1309 h 2315"/>
              <a:gd name="T16" fmla="*/ 2381 w 3255"/>
              <a:gd name="T17" fmla="*/ 1105 h 2315"/>
              <a:gd name="T18" fmla="*/ 2217 w 3255"/>
              <a:gd name="T19" fmla="*/ 977 h 2315"/>
              <a:gd name="T20" fmla="*/ 2151 w 3255"/>
              <a:gd name="T21" fmla="*/ 707 h 2315"/>
              <a:gd name="T22" fmla="*/ 2428 w 3255"/>
              <a:gd name="T23" fmla="*/ 807 h 2315"/>
              <a:gd name="T24" fmla="*/ 2622 w 3255"/>
              <a:gd name="T25" fmla="*/ 1020 h 2315"/>
              <a:gd name="T26" fmla="*/ 2695 w 3255"/>
              <a:gd name="T27" fmla="*/ 1309 h 2315"/>
              <a:gd name="T28" fmla="*/ 2622 w 3255"/>
              <a:gd name="T29" fmla="*/ 1596 h 2315"/>
              <a:gd name="T30" fmla="*/ 2428 w 3255"/>
              <a:gd name="T31" fmla="*/ 1809 h 2315"/>
              <a:gd name="T32" fmla="*/ 2151 w 3255"/>
              <a:gd name="T33" fmla="*/ 1909 h 2315"/>
              <a:gd name="T34" fmla="*/ 1852 w 3255"/>
              <a:gd name="T35" fmla="*/ 1865 h 2315"/>
              <a:gd name="T36" fmla="*/ 1620 w 3255"/>
              <a:gd name="T37" fmla="*/ 1693 h 2315"/>
              <a:gd name="T38" fmla="*/ 1495 w 3255"/>
              <a:gd name="T39" fmla="*/ 1430 h 2315"/>
              <a:gd name="T40" fmla="*/ 1510 w 3255"/>
              <a:gd name="T41" fmla="*/ 1128 h 2315"/>
              <a:gd name="T42" fmla="*/ 1660 w 3255"/>
              <a:gd name="T43" fmla="*/ 881 h 2315"/>
              <a:gd name="T44" fmla="*/ 1909 w 3255"/>
              <a:gd name="T45" fmla="*/ 731 h 2315"/>
              <a:gd name="T46" fmla="*/ 2020 w 3255"/>
              <a:gd name="T47" fmla="*/ 522 h 2315"/>
              <a:gd name="T48" fmla="*/ 1708 w 3255"/>
              <a:gd name="T49" fmla="*/ 616 h 2315"/>
              <a:gd name="T50" fmla="*/ 1465 w 3255"/>
              <a:gd name="T51" fmla="*/ 822 h 2315"/>
              <a:gd name="T52" fmla="*/ 1322 w 3255"/>
              <a:gd name="T53" fmla="*/ 1109 h 2315"/>
              <a:gd name="T54" fmla="*/ 1308 w 3255"/>
              <a:gd name="T55" fmla="*/ 1443 h 2315"/>
              <a:gd name="T56" fmla="*/ 1427 w 3255"/>
              <a:gd name="T57" fmla="*/ 1743 h 2315"/>
              <a:gd name="T58" fmla="*/ 1652 w 3255"/>
              <a:gd name="T59" fmla="*/ 1968 h 2315"/>
              <a:gd name="T60" fmla="*/ 1954 w 3255"/>
              <a:gd name="T61" fmla="*/ 2087 h 2315"/>
              <a:gd name="T62" fmla="*/ 2288 w 3255"/>
              <a:gd name="T63" fmla="*/ 2073 h 2315"/>
              <a:gd name="T64" fmla="*/ 2577 w 3255"/>
              <a:gd name="T65" fmla="*/ 1931 h 2315"/>
              <a:gd name="T66" fmla="*/ 2784 w 3255"/>
              <a:gd name="T67" fmla="*/ 1688 h 2315"/>
              <a:gd name="T68" fmla="*/ 2878 w 3255"/>
              <a:gd name="T69" fmla="*/ 1377 h 2315"/>
              <a:gd name="T70" fmla="*/ 2837 w 3255"/>
              <a:gd name="T71" fmla="*/ 1046 h 2315"/>
              <a:gd name="T72" fmla="*/ 2671 w 3255"/>
              <a:gd name="T73" fmla="*/ 773 h 2315"/>
              <a:gd name="T74" fmla="*/ 2412 w 3255"/>
              <a:gd name="T75" fmla="*/ 587 h 2315"/>
              <a:gd name="T76" fmla="*/ 2088 w 3255"/>
              <a:gd name="T77" fmla="*/ 519 h 2315"/>
              <a:gd name="T78" fmla="*/ 482 w 3255"/>
              <a:gd name="T79" fmla="*/ 458 h 2315"/>
              <a:gd name="T80" fmla="*/ 470 w 3255"/>
              <a:gd name="T81" fmla="*/ 563 h 2315"/>
              <a:gd name="T82" fmla="*/ 560 w 3255"/>
              <a:gd name="T83" fmla="*/ 619 h 2315"/>
              <a:gd name="T84" fmla="*/ 1100 w 3255"/>
              <a:gd name="T85" fmla="*/ 581 h 2315"/>
              <a:gd name="T86" fmla="*/ 1112 w 3255"/>
              <a:gd name="T87" fmla="*/ 476 h 2315"/>
              <a:gd name="T88" fmla="*/ 1023 w 3255"/>
              <a:gd name="T89" fmla="*/ 421 h 2315"/>
              <a:gd name="T90" fmla="*/ 2868 w 3255"/>
              <a:gd name="T91" fmla="*/ 396 h 2315"/>
              <a:gd name="T92" fmla="*/ 2868 w 3255"/>
              <a:gd name="T93" fmla="*/ 580 h 2315"/>
              <a:gd name="T94" fmla="*/ 3050 w 3255"/>
              <a:gd name="T95" fmla="*/ 598 h 2315"/>
              <a:gd name="T96" fmla="*/ 3085 w 3255"/>
              <a:gd name="T97" fmla="*/ 427 h 2315"/>
              <a:gd name="T98" fmla="*/ 3033 w 3255"/>
              <a:gd name="T99" fmla="*/ 375 h 2315"/>
              <a:gd name="T100" fmla="*/ 3255 w 3255"/>
              <a:gd name="T101" fmla="*/ 195 h 2315"/>
              <a:gd name="T102" fmla="*/ 480 w 3255"/>
              <a:gd name="T103" fmla="*/ 0 h 2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55" h="2315">
                <a:moveTo>
                  <a:pt x="2088" y="953"/>
                </a:moveTo>
                <a:lnTo>
                  <a:pt x="2044" y="956"/>
                </a:lnTo>
                <a:lnTo>
                  <a:pt x="2001" y="964"/>
                </a:lnTo>
                <a:lnTo>
                  <a:pt x="1960" y="977"/>
                </a:lnTo>
                <a:lnTo>
                  <a:pt x="1922" y="995"/>
                </a:lnTo>
                <a:lnTo>
                  <a:pt x="1886" y="1017"/>
                </a:lnTo>
                <a:lnTo>
                  <a:pt x="1852" y="1043"/>
                </a:lnTo>
                <a:lnTo>
                  <a:pt x="1822" y="1072"/>
                </a:lnTo>
                <a:lnTo>
                  <a:pt x="1796" y="1105"/>
                </a:lnTo>
                <a:lnTo>
                  <a:pt x="1774" y="1142"/>
                </a:lnTo>
                <a:lnTo>
                  <a:pt x="1757" y="1181"/>
                </a:lnTo>
                <a:lnTo>
                  <a:pt x="1744" y="1221"/>
                </a:lnTo>
                <a:lnTo>
                  <a:pt x="1736" y="1264"/>
                </a:lnTo>
                <a:lnTo>
                  <a:pt x="1733" y="1309"/>
                </a:lnTo>
                <a:lnTo>
                  <a:pt x="1736" y="1353"/>
                </a:lnTo>
                <a:lnTo>
                  <a:pt x="1744" y="1396"/>
                </a:lnTo>
                <a:lnTo>
                  <a:pt x="1757" y="1437"/>
                </a:lnTo>
                <a:lnTo>
                  <a:pt x="1774" y="1475"/>
                </a:lnTo>
                <a:lnTo>
                  <a:pt x="1796" y="1511"/>
                </a:lnTo>
                <a:lnTo>
                  <a:pt x="1822" y="1544"/>
                </a:lnTo>
                <a:lnTo>
                  <a:pt x="1852" y="1573"/>
                </a:lnTo>
                <a:lnTo>
                  <a:pt x="1886" y="1599"/>
                </a:lnTo>
                <a:lnTo>
                  <a:pt x="1922" y="1621"/>
                </a:lnTo>
                <a:lnTo>
                  <a:pt x="1960" y="1639"/>
                </a:lnTo>
                <a:lnTo>
                  <a:pt x="2001" y="1652"/>
                </a:lnTo>
                <a:lnTo>
                  <a:pt x="2044" y="1660"/>
                </a:lnTo>
                <a:lnTo>
                  <a:pt x="2088" y="1663"/>
                </a:lnTo>
                <a:lnTo>
                  <a:pt x="2134" y="1660"/>
                </a:lnTo>
                <a:lnTo>
                  <a:pt x="2176" y="1652"/>
                </a:lnTo>
                <a:lnTo>
                  <a:pt x="2217" y="1639"/>
                </a:lnTo>
                <a:lnTo>
                  <a:pt x="2256" y="1621"/>
                </a:lnTo>
                <a:lnTo>
                  <a:pt x="2292" y="1599"/>
                </a:lnTo>
                <a:lnTo>
                  <a:pt x="2325" y="1573"/>
                </a:lnTo>
                <a:lnTo>
                  <a:pt x="2355" y="1544"/>
                </a:lnTo>
                <a:lnTo>
                  <a:pt x="2381" y="1511"/>
                </a:lnTo>
                <a:lnTo>
                  <a:pt x="2403" y="1475"/>
                </a:lnTo>
                <a:lnTo>
                  <a:pt x="2421" y="1437"/>
                </a:lnTo>
                <a:lnTo>
                  <a:pt x="2434" y="1396"/>
                </a:lnTo>
                <a:lnTo>
                  <a:pt x="2442" y="1353"/>
                </a:lnTo>
                <a:lnTo>
                  <a:pt x="2444" y="1309"/>
                </a:lnTo>
                <a:lnTo>
                  <a:pt x="2442" y="1264"/>
                </a:lnTo>
                <a:lnTo>
                  <a:pt x="2434" y="1221"/>
                </a:lnTo>
                <a:lnTo>
                  <a:pt x="2421" y="1181"/>
                </a:lnTo>
                <a:lnTo>
                  <a:pt x="2403" y="1142"/>
                </a:lnTo>
                <a:lnTo>
                  <a:pt x="2381" y="1105"/>
                </a:lnTo>
                <a:lnTo>
                  <a:pt x="2355" y="1072"/>
                </a:lnTo>
                <a:lnTo>
                  <a:pt x="2325" y="1043"/>
                </a:lnTo>
                <a:lnTo>
                  <a:pt x="2292" y="1017"/>
                </a:lnTo>
                <a:lnTo>
                  <a:pt x="2256" y="995"/>
                </a:lnTo>
                <a:lnTo>
                  <a:pt x="2217" y="977"/>
                </a:lnTo>
                <a:lnTo>
                  <a:pt x="2176" y="964"/>
                </a:lnTo>
                <a:lnTo>
                  <a:pt x="2134" y="956"/>
                </a:lnTo>
                <a:lnTo>
                  <a:pt x="2088" y="953"/>
                </a:lnTo>
                <a:close/>
                <a:moveTo>
                  <a:pt x="2088" y="704"/>
                </a:moveTo>
                <a:lnTo>
                  <a:pt x="2151" y="707"/>
                </a:lnTo>
                <a:lnTo>
                  <a:pt x="2211" y="716"/>
                </a:lnTo>
                <a:lnTo>
                  <a:pt x="2269" y="731"/>
                </a:lnTo>
                <a:lnTo>
                  <a:pt x="2325" y="751"/>
                </a:lnTo>
                <a:lnTo>
                  <a:pt x="2378" y="777"/>
                </a:lnTo>
                <a:lnTo>
                  <a:pt x="2428" y="807"/>
                </a:lnTo>
                <a:lnTo>
                  <a:pt x="2474" y="842"/>
                </a:lnTo>
                <a:lnTo>
                  <a:pt x="2517" y="881"/>
                </a:lnTo>
                <a:lnTo>
                  <a:pt x="2557" y="924"/>
                </a:lnTo>
                <a:lnTo>
                  <a:pt x="2592" y="970"/>
                </a:lnTo>
                <a:lnTo>
                  <a:pt x="2622" y="1020"/>
                </a:lnTo>
                <a:lnTo>
                  <a:pt x="2648" y="1073"/>
                </a:lnTo>
                <a:lnTo>
                  <a:pt x="2668" y="1128"/>
                </a:lnTo>
                <a:lnTo>
                  <a:pt x="2683" y="1187"/>
                </a:lnTo>
                <a:lnTo>
                  <a:pt x="2692" y="1247"/>
                </a:lnTo>
                <a:lnTo>
                  <a:pt x="2695" y="1309"/>
                </a:lnTo>
                <a:lnTo>
                  <a:pt x="2692" y="1370"/>
                </a:lnTo>
                <a:lnTo>
                  <a:pt x="2683" y="1430"/>
                </a:lnTo>
                <a:lnTo>
                  <a:pt x="2668" y="1488"/>
                </a:lnTo>
                <a:lnTo>
                  <a:pt x="2648" y="1544"/>
                </a:lnTo>
                <a:lnTo>
                  <a:pt x="2622" y="1596"/>
                </a:lnTo>
                <a:lnTo>
                  <a:pt x="2592" y="1646"/>
                </a:lnTo>
                <a:lnTo>
                  <a:pt x="2557" y="1693"/>
                </a:lnTo>
                <a:lnTo>
                  <a:pt x="2517" y="1736"/>
                </a:lnTo>
                <a:lnTo>
                  <a:pt x="2474" y="1774"/>
                </a:lnTo>
                <a:lnTo>
                  <a:pt x="2428" y="1809"/>
                </a:lnTo>
                <a:lnTo>
                  <a:pt x="2378" y="1839"/>
                </a:lnTo>
                <a:lnTo>
                  <a:pt x="2325" y="1865"/>
                </a:lnTo>
                <a:lnTo>
                  <a:pt x="2269" y="1885"/>
                </a:lnTo>
                <a:lnTo>
                  <a:pt x="2211" y="1900"/>
                </a:lnTo>
                <a:lnTo>
                  <a:pt x="2151" y="1909"/>
                </a:lnTo>
                <a:lnTo>
                  <a:pt x="2088" y="1912"/>
                </a:lnTo>
                <a:lnTo>
                  <a:pt x="2026" y="1909"/>
                </a:lnTo>
                <a:lnTo>
                  <a:pt x="1966" y="1900"/>
                </a:lnTo>
                <a:lnTo>
                  <a:pt x="1909" y="1885"/>
                </a:lnTo>
                <a:lnTo>
                  <a:pt x="1852" y="1865"/>
                </a:lnTo>
                <a:lnTo>
                  <a:pt x="1799" y="1839"/>
                </a:lnTo>
                <a:lnTo>
                  <a:pt x="1750" y="1809"/>
                </a:lnTo>
                <a:lnTo>
                  <a:pt x="1703" y="1774"/>
                </a:lnTo>
                <a:lnTo>
                  <a:pt x="1660" y="1736"/>
                </a:lnTo>
                <a:lnTo>
                  <a:pt x="1620" y="1693"/>
                </a:lnTo>
                <a:lnTo>
                  <a:pt x="1586" y="1646"/>
                </a:lnTo>
                <a:lnTo>
                  <a:pt x="1555" y="1596"/>
                </a:lnTo>
                <a:lnTo>
                  <a:pt x="1530" y="1544"/>
                </a:lnTo>
                <a:lnTo>
                  <a:pt x="1510" y="1488"/>
                </a:lnTo>
                <a:lnTo>
                  <a:pt x="1495" y="1430"/>
                </a:lnTo>
                <a:lnTo>
                  <a:pt x="1486" y="1370"/>
                </a:lnTo>
                <a:lnTo>
                  <a:pt x="1483" y="1309"/>
                </a:lnTo>
                <a:lnTo>
                  <a:pt x="1486" y="1247"/>
                </a:lnTo>
                <a:lnTo>
                  <a:pt x="1495" y="1187"/>
                </a:lnTo>
                <a:lnTo>
                  <a:pt x="1510" y="1128"/>
                </a:lnTo>
                <a:lnTo>
                  <a:pt x="1530" y="1073"/>
                </a:lnTo>
                <a:lnTo>
                  <a:pt x="1555" y="1020"/>
                </a:lnTo>
                <a:lnTo>
                  <a:pt x="1586" y="970"/>
                </a:lnTo>
                <a:lnTo>
                  <a:pt x="1620" y="924"/>
                </a:lnTo>
                <a:lnTo>
                  <a:pt x="1660" y="881"/>
                </a:lnTo>
                <a:lnTo>
                  <a:pt x="1703" y="842"/>
                </a:lnTo>
                <a:lnTo>
                  <a:pt x="1750" y="807"/>
                </a:lnTo>
                <a:lnTo>
                  <a:pt x="1799" y="777"/>
                </a:lnTo>
                <a:lnTo>
                  <a:pt x="1852" y="751"/>
                </a:lnTo>
                <a:lnTo>
                  <a:pt x="1909" y="731"/>
                </a:lnTo>
                <a:lnTo>
                  <a:pt x="1966" y="716"/>
                </a:lnTo>
                <a:lnTo>
                  <a:pt x="2026" y="707"/>
                </a:lnTo>
                <a:lnTo>
                  <a:pt x="2088" y="704"/>
                </a:lnTo>
                <a:close/>
                <a:moveTo>
                  <a:pt x="2088" y="519"/>
                </a:moveTo>
                <a:lnTo>
                  <a:pt x="2020" y="522"/>
                </a:lnTo>
                <a:lnTo>
                  <a:pt x="1954" y="530"/>
                </a:lnTo>
                <a:lnTo>
                  <a:pt x="1889" y="544"/>
                </a:lnTo>
                <a:lnTo>
                  <a:pt x="1826" y="563"/>
                </a:lnTo>
                <a:lnTo>
                  <a:pt x="1766" y="587"/>
                </a:lnTo>
                <a:lnTo>
                  <a:pt x="1708" y="616"/>
                </a:lnTo>
                <a:lnTo>
                  <a:pt x="1652" y="649"/>
                </a:lnTo>
                <a:lnTo>
                  <a:pt x="1600" y="687"/>
                </a:lnTo>
                <a:lnTo>
                  <a:pt x="1552" y="728"/>
                </a:lnTo>
                <a:lnTo>
                  <a:pt x="1507" y="773"/>
                </a:lnTo>
                <a:lnTo>
                  <a:pt x="1465" y="822"/>
                </a:lnTo>
                <a:lnTo>
                  <a:pt x="1427" y="873"/>
                </a:lnTo>
                <a:lnTo>
                  <a:pt x="1394" y="928"/>
                </a:lnTo>
                <a:lnTo>
                  <a:pt x="1365" y="986"/>
                </a:lnTo>
                <a:lnTo>
                  <a:pt x="1341" y="1046"/>
                </a:lnTo>
                <a:lnTo>
                  <a:pt x="1322" y="1109"/>
                </a:lnTo>
                <a:lnTo>
                  <a:pt x="1308" y="1174"/>
                </a:lnTo>
                <a:lnTo>
                  <a:pt x="1299" y="1241"/>
                </a:lnTo>
                <a:lnTo>
                  <a:pt x="1296" y="1309"/>
                </a:lnTo>
                <a:lnTo>
                  <a:pt x="1299" y="1377"/>
                </a:lnTo>
                <a:lnTo>
                  <a:pt x="1308" y="1443"/>
                </a:lnTo>
                <a:lnTo>
                  <a:pt x="1322" y="1507"/>
                </a:lnTo>
                <a:lnTo>
                  <a:pt x="1341" y="1570"/>
                </a:lnTo>
                <a:lnTo>
                  <a:pt x="1365" y="1630"/>
                </a:lnTo>
                <a:lnTo>
                  <a:pt x="1394" y="1688"/>
                </a:lnTo>
                <a:lnTo>
                  <a:pt x="1427" y="1743"/>
                </a:lnTo>
                <a:lnTo>
                  <a:pt x="1465" y="1795"/>
                </a:lnTo>
                <a:lnTo>
                  <a:pt x="1507" y="1843"/>
                </a:lnTo>
                <a:lnTo>
                  <a:pt x="1552" y="1888"/>
                </a:lnTo>
                <a:lnTo>
                  <a:pt x="1600" y="1931"/>
                </a:lnTo>
                <a:lnTo>
                  <a:pt x="1652" y="1968"/>
                </a:lnTo>
                <a:lnTo>
                  <a:pt x="1708" y="2001"/>
                </a:lnTo>
                <a:lnTo>
                  <a:pt x="1766" y="2030"/>
                </a:lnTo>
                <a:lnTo>
                  <a:pt x="1826" y="2054"/>
                </a:lnTo>
                <a:lnTo>
                  <a:pt x="1889" y="2073"/>
                </a:lnTo>
                <a:lnTo>
                  <a:pt x="1954" y="2087"/>
                </a:lnTo>
                <a:lnTo>
                  <a:pt x="2020" y="2096"/>
                </a:lnTo>
                <a:lnTo>
                  <a:pt x="2088" y="2098"/>
                </a:lnTo>
                <a:lnTo>
                  <a:pt x="2157" y="2096"/>
                </a:lnTo>
                <a:lnTo>
                  <a:pt x="2223" y="2087"/>
                </a:lnTo>
                <a:lnTo>
                  <a:pt x="2288" y="2073"/>
                </a:lnTo>
                <a:lnTo>
                  <a:pt x="2351" y="2054"/>
                </a:lnTo>
                <a:lnTo>
                  <a:pt x="2412" y="2030"/>
                </a:lnTo>
                <a:lnTo>
                  <a:pt x="2469" y="2001"/>
                </a:lnTo>
                <a:lnTo>
                  <a:pt x="2524" y="1968"/>
                </a:lnTo>
                <a:lnTo>
                  <a:pt x="2577" y="1931"/>
                </a:lnTo>
                <a:lnTo>
                  <a:pt x="2626" y="1888"/>
                </a:lnTo>
                <a:lnTo>
                  <a:pt x="2671" y="1843"/>
                </a:lnTo>
                <a:lnTo>
                  <a:pt x="2712" y="1795"/>
                </a:lnTo>
                <a:lnTo>
                  <a:pt x="2750" y="1743"/>
                </a:lnTo>
                <a:lnTo>
                  <a:pt x="2784" y="1688"/>
                </a:lnTo>
                <a:lnTo>
                  <a:pt x="2813" y="1630"/>
                </a:lnTo>
                <a:lnTo>
                  <a:pt x="2837" y="1570"/>
                </a:lnTo>
                <a:lnTo>
                  <a:pt x="2856" y="1507"/>
                </a:lnTo>
                <a:lnTo>
                  <a:pt x="2870" y="1443"/>
                </a:lnTo>
                <a:lnTo>
                  <a:pt x="2878" y="1377"/>
                </a:lnTo>
                <a:lnTo>
                  <a:pt x="2881" y="1309"/>
                </a:lnTo>
                <a:lnTo>
                  <a:pt x="2878" y="1241"/>
                </a:lnTo>
                <a:lnTo>
                  <a:pt x="2870" y="1174"/>
                </a:lnTo>
                <a:lnTo>
                  <a:pt x="2856" y="1109"/>
                </a:lnTo>
                <a:lnTo>
                  <a:pt x="2837" y="1046"/>
                </a:lnTo>
                <a:lnTo>
                  <a:pt x="2813" y="986"/>
                </a:lnTo>
                <a:lnTo>
                  <a:pt x="2784" y="928"/>
                </a:lnTo>
                <a:lnTo>
                  <a:pt x="2750" y="873"/>
                </a:lnTo>
                <a:lnTo>
                  <a:pt x="2712" y="822"/>
                </a:lnTo>
                <a:lnTo>
                  <a:pt x="2671" y="773"/>
                </a:lnTo>
                <a:lnTo>
                  <a:pt x="2626" y="728"/>
                </a:lnTo>
                <a:lnTo>
                  <a:pt x="2577" y="687"/>
                </a:lnTo>
                <a:lnTo>
                  <a:pt x="2524" y="649"/>
                </a:lnTo>
                <a:lnTo>
                  <a:pt x="2469" y="616"/>
                </a:lnTo>
                <a:lnTo>
                  <a:pt x="2412" y="587"/>
                </a:lnTo>
                <a:lnTo>
                  <a:pt x="2351" y="563"/>
                </a:lnTo>
                <a:lnTo>
                  <a:pt x="2288" y="544"/>
                </a:lnTo>
                <a:lnTo>
                  <a:pt x="2223" y="530"/>
                </a:lnTo>
                <a:lnTo>
                  <a:pt x="2157" y="522"/>
                </a:lnTo>
                <a:lnTo>
                  <a:pt x="2088" y="519"/>
                </a:lnTo>
                <a:close/>
                <a:moveTo>
                  <a:pt x="560" y="421"/>
                </a:moveTo>
                <a:lnTo>
                  <a:pt x="536" y="424"/>
                </a:lnTo>
                <a:lnTo>
                  <a:pt x="515" y="431"/>
                </a:lnTo>
                <a:lnTo>
                  <a:pt x="497" y="443"/>
                </a:lnTo>
                <a:lnTo>
                  <a:pt x="482" y="458"/>
                </a:lnTo>
                <a:lnTo>
                  <a:pt x="470" y="476"/>
                </a:lnTo>
                <a:lnTo>
                  <a:pt x="463" y="497"/>
                </a:lnTo>
                <a:lnTo>
                  <a:pt x="460" y="520"/>
                </a:lnTo>
                <a:lnTo>
                  <a:pt x="463" y="542"/>
                </a:lnTo>
                <a:lnTo>
                  <a:pt x="470" y="563"/>
                </a:lnTo>
                <a:lnTo>
                  <a:pt x="482" y="581"/>
                </a:lnTo>
                <a:lnTo>
                  <a:pt x="497" y="597"/>
                </a:lnTo>
                <a:lnTo>
                  <a:pt x="515" y="608"/>
                </a:lnTo>
                <a:lnTo>
                  <a:pt x="536" y="616"/>
                </a:lnTo>
                <a:lnTo>
                  <a:pt x="560" y="619"/>
                </a:lnTo>
                <a:lnTo>
                  <a:pt x="1023" y="619"/>
                </a:lnTo>
                <a:lnTo>
                  <a:pt x="1046" y="616"/>
                </a:lnTo>
                <a:lnTo>
                  <a:pt x="1067" y="608"/>
                </a:lnTo>
                <a:lnTo>
                  <a:pt x="1085" y="597"/>
                </a:lnTo>
                <a:lnTo>
                  <a:pt x="1100" y="581"/>
                </a:lnTo>
                <a:lnTo>
                  <a:pt x="1112" y="563"/>
                </a:lnTo>
                <a:lnTo>
                  <a:pt x="1119" y="542"/>
                </a:lnTo>
                <a:lnTo>
                  <a:pt x="1122" y="520"/>
                </a:lnTo>
                <a:lnTo>
                  <a:pt x="1119" y="497"/>
                </a:lnTo>
                <a:lnTo>
                  <a:pt x="1112" y="476"/>
                </a:lnTo>
                <a:lnTo>
                  <a:pt x="1100" y="458"/>
                </a:lnTo>
                <a:lnTo>
                  <a:pt x="1085" y="443"/>
                </a:lnTo>
                <a:lnTo>
                  <a:pt x="1067" y="431"/>
                </a:lnTo>
                <a:lnTo>
                  <a:pt x="1046" y="424"/>
                </a:lnTo>
                <a:lnTo>
                  <a:pt x="1023" y="421"/>
                </a:lnTo>
                <a:lnTo>
                  <a:pt x="560" y="421"/>
                </a:lnTo>
                <a:close/>
                <a:moveTo>
                  <a:pt x="2911" y="375"/>
                </a:moveTo>
                <a:lnTo>
                  <a:pt x="2894" y="377"/>
                </a:lnTo>
                <a:lnTo>
                  <a:pt x="2880" y="385"/>
                </a:lnTo>
                <a:lnTo>
                  <a:pt x="2868" y="396"/>
                </a:lnTo>
                <a:lnTo>
                  <a:pt x="2861" y="411"/>
                </a:lnTo>
                <a:lnTo>
                  <a:pt x="2858" y="427"/>
                </a:lnTo>
                <a:lnTo>
                  <a:pt x="2858" y="549"/>
                </a:lnTo>
                <a:lnTo>
                  <a:pt x="2861" y="565"/>
                </a:lnTo>
                <a:lnTo>
                  <a:pt x="2868" y="580"/>
                </a:lnTo>
                <a:lnTo>
                  <a:pt x="2880" y="591"/>
                </a:lnTo>
                <a:lnTo>
                  <a:pt x="2894" y="598"/>
                </a:lnTo>
                <a:lnTo>
                  <a:pt x="2911" y="601"/>
                </a:lnTo>
                <a:lnTo>
                  <a:pt x="3033" y="601"/>
                </a:lnTo>
                <a:lnTo>
                  <a:pt x="3050" y="598"/>
                </a:lnTo>
                <a:lnTo>
                  <a:pt x="3064" y="591"/>
                </a:lnTo>
                <a:lnTo>
                  <a:pt x="3075" y="580"/>
                </a:lnTo>
                <a:lnTo>
                  <a:pt x="3083" y="565"/>
                </a:lnTo>
                <a:lnTo>
                  <a:pt x="3085" y="549"/>
                </a:lnTo>
                <a:lnTo>
                  <a:pt x="3085" y="427"/>
                </a:lnTo>
                <a:lnTo>
                  <a:pt x="3083" y="411"/>
                </a:lnTo>
                <a:lnTo>
                  <a:pt x="3075" y="396"/>
                </a:lnTo>
                <a:lnTo>
                  <a:pt x="3064" y="385"/>
                </a:lnTo>
                <a:lnTo>
                  <a:pt x="3050" y="377"/>
                </a:lnTo>
                <a:lnTo>
                  <a:pt x="3033" y="375"/>
                </a:lnTo>
                <a:lnTo>
                  <a:pt x="2911" y="375"/>
                </a:lnTo>
                <a:close/>
                <a:moveTo>
                  <a:pt x="480" y="0"/>
                </a:moveTo>
                <a:lnTo>
                  <a:pt x="978" y="0"/>
                </a:lnTo>
                <a:lnTo>
                  <a:pt x="1148" y="195"/>
                </a:lnTo>
                <a:lnTo>
                  <a:pt x="3255" y="195"/>
                </a:lnTo>
                <a:lnTo>
                  <a:pt x="3255" y="2315"/>
                </a:lnTo>
                <a:lnTo>
                  <a:pt x="0" y="2315"/>
                </a:lnTo>
                <a:lnTo>
                  <a:pt x="0" y="195"/>
                </a:lnTo>
                <a:lnTo>
                  <a:pt x="310" y="195"/>
                </a:lnTo>
                <a:lnTo>
                  <a:pt x="48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57150</xdr:colOff>
      <xdr:row>1</xdr:row>
      <xdr:rowOff>19915</xdr:rowOff>
    </xdr:from>
    <xdr:to>
      <xdr:col>12</xdr:col>
      <xdr:colOff>206528</xdr:colOff>
      <xdr:row>1</xdr:row>
      <xdr:rowOff>301724</xdr:rowOff>
    </xdr:to>
    <xdr:grpSp>
      <xdr:nvGrpSpPr>
        <xdr:cNvPr id="177" name="Ikona bilješki" descr="Okvir dopisa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GrpSpPr>
          <a:grpSpLocks noChangeAspect="1"/>
        </xdr:cNvGrpSpPr>
      </xdr:nvGrpSpPr>
      <xdr:grpSpPr bwMode="auto">
        <a:xfrm>
          <a:off x="10106025" y="524740"/>
          <a:ext cx="368453" cy="281809"/>
          <a:chOff x="89" y="56"/>
          <a:chExt cx="781" cy="26"/>
        </a:xfrm>
      </xdr:grpSpPr>
      <xdr:sp macro="" textlink="">
        <xdr:nvSpPr>
          <xdr:cNvPr id="179" name="Pravokutnik 33">
            <a:extLst>
              <a:ext uri="{FF2B5EF4-FFF2-40B4-BE49-F238E27FC236}">
                <a16:creationId xmlns:a16="http://schemas.microsoft.com/office/drawing/2014/main" id="{00000000-0008-0000-0000-0000B3000000}"/>
              </a:ext>
            </a:extLst>
          </xdr:cNvPr>
          <xdr:cNvSpPr>
            <a:spLocks noChangeArrowheads="1"/>
          </xdr:cNvSpPr>
        </xdr:nvSpPr>
        <xdr:spPr bwMode="auto">
          <a:xfrm>
            <a:off x="89" y="56"/>
            <a:ext cx="781" cy="26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0" name="Prostoručni oblik 34">
            <a:extLst>
              <a:ext uri="{FF2B5EF4-FFF2-40B4-BE49-F238E27FC236}">
                <a16:creationId xmlns:a16="http://schemas.microsoft.com/office/drawing/2014/main" id="{00000000-0008-0000-0000-0000B4000000}"/>
              </a:ext>
            </a:extLst>
          </xdr:cNvPr>
          <xdr:cNvSpPr>
            <a:spLocks/>
          </xdr:cNvSpPr>
        </xdr:nvSpPr>
        <xdr:spPr bwMode="auto">
          <a:xfrm>
            <a:off x="90" y="58"/>
            <a:ext cx="778" cy="20"/>
          </a:xfrm>
          <a:custGeom>
            <a:avLst/>
            <a:gdLst>
              <a:gd name="T0" fmla="*/ 628 w 2980"/>
              <a:gd name="T1" fmla="*/ 0 h 2233"/>
              <a:gd name="T2" fmla="*/ 2372 w 2980"/>
              <a:gd name="T3" fmla="*/ 42 h 2233"/>
              <a:gd name="T4" fmla="*/ 2980 w 2980"/>
              <a:gd name="T5" fmla="*/ 2149 h 2233"/>
              <a:gd name="T6" fmla="*/ 0 w 2980"/>
              <a:gd name="T7" fmla="*/ 2233 h 2233"/>
              <a:gd name="T8" fmla="*/ 628 w 2980"/>
              <a:gd name="T9" fmla="*/ 0 h 22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80" h="2233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Prostoručni oblik 35">
            <a:extLst>
              <a:ext uri="{FF2B5EF4-FFF2-40B4-BE49-F238E27FC236}">
                <a16:creationId xmlns:a16="http://schemas.microsoft.com/office/drawing/2014/main" id="{00000000-0008-0000-0000-0000B5000000}"/>
              </a:ext>
            </a:extLst>
          </xdr:cNvPr>
          <xdr:cNvSpPr>
            <a:spLocks noEditPoints="1"/>
          </xdr:cNvSpPr>
        </xdr:nvSpPr>
        <xdr:spPr bwMode="auto">
          <a:xfrm>
            <a:off x="89" y="56"/>
            <a:ext cx="780" cy="26"/>
          </a:xfrm>
          <a:custGeom>
            <a:avLst/>
            <a:gdLst>
              <a:gd name="T0" fmla="*/ 1407 w 3234"/>
              <a:gd name="T1" fmla="*/ 575 h 2894"/>
              <a:gd name="T2" fmla="*/ 1857 w 3234"/>
              <a:gd name="T3" fmla="*/ 575 h 2894"/>
              <a:gd name="T4" fmla="*/ 1857 w 3234"/>
              <a:gd name="T5" fmla="*/ 1110 h 2894"/>
              <a:gd name="T6" fmla="*/ 2278 w 3234"/>
              <a:gd name="T7" fmla="*/ 1110 h 2894"/>
              <a:gd name="T8" fmla="*/ 1631 w 3234"/>
              <a:gd name="T9" fmla="*/ 1894 h 2894"/>
              <a:gd name="T10" fmla="*/ 985 w 3234"/>
              <a:gd name="T11" fmla="*/ 1110 h 2894"/>
              <a:gd name="T12" fmla="*/ 1407 w 3234"/>
              <a:gd name="T13" fmla="*/ 1110 h 2894"/>
              <a:gd name="T14" fmla="*/ 1407 w 3234"/>
              <a:gd name="T15" fmla="*/ 575 h 2894"/>
              <a:gd name="T16" fmla="*/ 892 w 3234"/>
              <a:gd name="T17" fmla="*/ 349 h 2894"/>
              <a:gd name="T18" fmla="*/ 357 w 3234"/>
              <a:gd name="T19" fmla="*/ 1736 h 2894"/>
              <a:gd name="T20" fmla="*/ 1017 w 3234"/>
              <a:gd name="T21" fmla="*/ 1736 h 2894"/>
              <a:gd name="T22" fmla="*/ 1017 w 3234"/>
              <a:gd name="T23" fmla="*/ 2122 h 2894"/>
              <a:gd name="T24" fmla="*/ 1020 w 3234"/>
              <a:gd name="T25" fmla="*/ 2155 h 2894"/>
              <a:gd name="T26" fmla="*/ 1029 w 3234"/>
              <a:gd name="T27" fmla="*/ 2186 h 2894"/>
              <a:gd name="T28" fmla="*/ 1042 w 3234"/>
              <a:gd name="T29" fmla="*/ 2214 h 2894"/>
              <a:gd name="T30" fmla="*/ 1061 w 3234"/>
              <a:gd name="T31" fmla="*/ 2240 h 2894"/>
              <a:gd name="T32" fmla="*/ 1083 w 3234"/>
              <a:gd name="T33" fmla="*/ 2262 h 2894"/>
              <a:gd name="T34" fmla="*/ 1108 w 3234"/>
              <a:gd name="T35" fmla="*/ 2280 h 2894"/>
              <a:gd name="T36" fmla="*/ 1137 w 3234"/>
              <a:gd name="T37" fmla="*/ 2294 h 2894"/>
              <a:gd name="T38" fmla="*/ 1168 w 3234"/>
              <a:gd name="T39" fmla="*/ 2302 h 2894"/>
              <a:gd name="T40" fmla="*/ 1201 w 3234"/>
              <a:gd name="T41" fmla="*/ 2305 h 2894"/>
              <a:gd name="T42" fmla="*/ 2033 w 3234"/>
              <a:gd name="T43" fmla="*/ 2305 h 2894"/>
              <a:gd name="T44" fmla="*/ 2066 w 3234"/>
              <a:gd name="T45" fmla="*/ 2302 h 2894"/>
              <a:gd name="T46" fmla="*/ 2097 w 3234"/>
              <a:gd name="T47" fmla="*/ 2294 h 2894"/>
              <a:gd name="T48" fmla="*/ 2125 w 3234"/>
              <a:gd name="T49" fmla="*/ 2280 h 2894"/>
              <a:gd name="T50" fmla="*/ 2151 w 3234"/>
              <a:gd name="T51" fmla="*/ 2262 h 2894"/>
              <a:gd name="T52" fmla="*/ 2173 w 3234"/>
              <a:gd name="T53" fmla="*/ 2240 h 2894"/>
              <a:gd name="T54" fmla="*/ 2191 w 3234"/>
              <a:gd name="T55" fmla="*/ 2214 h 2894"/>
              <a:gd name="T56" fmla="*/ 2205 w 3234"/>
              <a:gd name="T57" fmla="*/ 2186 h 2894"/>
              <a:gd name="T58" fmla="*/ 2213 w 3234"/>
              <a:gd name="T59" fmla="*/ 2155 h 2894"/>
              <a:gd name="T60" fmla="*/ 2216 w 3234"/>
              <a:gd name="T61" fmla="*/ 2122 h 2894"/>
              <a:gd name="T62" fmla="*/ 2216 w 3234"/>
              <a:gd name="T63" fmla="*/ 1736 h 2894"/>
              <a:gd name="T64" fmla="*/ 2884 w 3234"/>
              <a:gd name="T65" fmla="*/ 1736 h 2894"/>
              <a:gd name="T66" fmla="*/ 2342 w 3234"/>
              <a:gd name="T67" fmla="*/ 349 h 2894"/>
              <a:gd name="T68" fmla="*/ 892 w 3234"/>
              <a:gd name="T69" fmla="*/ 349 h 2894"/>
              <a:gd name="T70" fmla="*/ 653 w 3234"/>
              <a:gd name="T71" fmla="*/ 0 h 2894"/>
              <a:gd name="T72" fmla="*/ 2580 w 3234"/>
              <a:gd name="T73" fmla="*/ 0 h 2894"/>
              <a:gd name="T74" fmla="*/ 3234 w 3234"/>
              <a:gd name="T75" fmla="*/ 1675 h 2894"/>
              <a:gd name="T76" fmla="*/ 3234 w 3234"/>
              <a:gd name="T77" fmla="*/ 2894 h 2894"/>
              <a:gd name="T78" fmla="*/ 0 w 3234"/>
              <a:gd name="T79" fmla="*/ 2894 h 2894"/>
              <a:gd name="T80" fmla="*/ 0 w 3234"/>
              <a:gd name="T81" fmla="*/ 1693 h 2894"/>
              <a:gd name="T82" fmla="*/ 653 w 3234"/>
              <a:gd name="T83" fmla="*/ 0 h 2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234" h="289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892" y="349"/>
                </a:move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lnTo>
                  <a:pt x="892" y="349"/>
                </a:lnTo>
                <a:close/>
                <a:moveTo>
                  <a:pt x="653" y="0"/>
                </a:move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lnTo>
                  <a:pt x="0" y="1693"/>
                </a:lnTo>
                <a:lnTo>
                  <a:pt x="6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156943</xdr:colOff>
      <xdr:row>10</xdr:row>
      <xdr:rowOff>182654</xdr:rowOff>
    </xdr:from>
    <xdr:to>
      <xdr:col>2</xdr:col>
      <xdr:colOff>950518</xdr:colOff>
      <xdr:row>11</xdr:row>
      <xdr:rowOff>163043</xdr:rowOff>
    </xdr:to>
    <xdr:sp macro="" textlink="">
      <xdr:nvSpPr>
        <xdr:cNvPr id="2" name="Uređivanje nadzorne ploče" descr="Navigacijski gumb za prikaz dnevnog rasporeda">
          <a:hlinkClick xmlns:r="http://schemas.openxmlformats.org/officeDocument/2006/relationships" r:id="rId1" tooltip="Odaberite da biste prikazali dnevni raspored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7918" y="2573429"/>
          <a:ext cx="1908000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hr" sz="10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PRIKAZ</a:t>
          </a:r>
          <a:r>
            <a:rPr lang="hr" sz="10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DNEVNOG RASPOREDA</a:t>
          </a:r>
          <a:endParaRPr lang="en-US" sz="10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1</xdr:col>
      <xdr:colOff>164166</xdr:colOff>
      <xdr:row>9</xdr:row>
      <xdr:rowOff>21292</xdr:rowOff>
    </xdr:from>
    <xdr:to>
      <xdr:col>2</xdr:col>
      <xdr:colOff>957741</xdr:colOff>
      <xdr:row>10</xdr:row>
      <xdr:rowOff>1681</xdr:rowOff>
    </xdr:to>
    <xdr:sp macro="" textlink="">
      <xdr:nvSpPr>
        <xdr:cNvPr id="3" name="Uređivanje vremena" descr="Navigacijski gumb za uređivanje vremenskih intervala u planeru">
          <a:hlinkClick xmlns:r="http://schemas.openxmlformats.org/officeDocument/2006/relationships" r:id="rId2" tooltip="Odaberite da biste uredili vremenske intervale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45141" y="2221567"/>
          <a:ext cx="1908000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hr" sz="10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UREĐIVANJE VREMENA</a:t>
          </a:r>
        </a:p>
      </xdr:txBody>
    </xdr:sp>
    <xdr:clientData fPrintsWithSheet="0"/>
  </xdr:twoCellAnchor>
  <xdr:twoCellAnchor editAs="oneCell">
    <xdr:from>
      <xdr:col>4</xdr:col>
      <xdr:colOff>104775</xdr:colOff>
      <xdr:row>1</xdr:row>
      <xdr:rowOff>85725</xdr:rowOff>
    </xdr:from>
    <xdr:to>
      <xdr:col>4</xdr:col>
      <xdr:colOff>295275</xdr:colOff>
      <xdr:row>1</xdr:row>
      <xdr:rowOff>266700</xdr:rowOff>
    </xdr:to>
    <xdr:grpSp>
      <xdr:nvGrpSpPr>
        <xdr:cNvPr id="2051" name="Ikona datuma" descr="Kalendar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GrpSpPr>
          <a:grpSpLocks noChangeAspect="1"/>
        </xdr:cNvGrpSpPr>
      </xdr:nvGrpSpPr>
      <xdr:grpSpPr bwMode="auto">
        <a:xfrm>
          <a:off x="2695575" y="590550"/>
          <a:ext cx="190500" cy="180975"/>
          <a:chOff x="223" y="69"/>
          <a:chExt cx="20" cy="19"/>
        </a:xfrm>
      </xdr:grpSpPr>
      <xdr:sp macro="" textlink="">
        <xdr:nvSpPr>
          <xdr:cNvPr id="2052" name="Pravokutnik 4">
            <a:extLst>
              <a:ext uri="{FF2B5EF4-FFF2-40B4-BE49-F238E27FC236}">
                <a16:creationId xmlns:a16="http://schemas.microsoft.com/office/drawing/2014/main" id="{00000000-0008-0000-0100-000004080000}"/>
              </a:ext>
            </a:extLst>
          </xdr:cNvPr>
          <xdr:cNvSpPr>
            <a:spLocks noChangeArrowheads="1"/>
          </xdr:cNvSpPr>
        </xdr:nvSpPr>
        <xdr:spPr bwMode="auto">
          <a:xfrm>
            <a:off x="223" y="69"/>
            <a:ext cx="20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3" name="Prostoručni oblik 5">
            <a:extLst>
              <a:ext uri="{FF2B5EF4-FFF2-40B4-BE49-F238E27FC236}">
                <a16:creationId xmlns:a16="http://schemas.microsoft.com/office/drawing/2014/main" id="{00000000-0008-0000-0100-000005080000}"/>
              </a:ext>
            </a:extLst>
          </xdr:cNvPr>
          <xdr:cNvSpPr>
            <a:spLocks noEditPoints="1"/>
          </xdr:cNvSpPr>
        </xdr:nvSpPr>
        <xdr:spPr bwMode="auto">
          <a:xfrm>
            <a:off x="223" y="69"/>
            <a:ext cx="19" cy="19"/>
          </a:xfrm>
          <a:custGeom>
            <a:avLst/>
            <a:gdLst>
              <a:gd name="T0" fmla="*/ 2030 w 3130"/>
              <a:gd name="T1" fmla="*/ 1582 h 3097"/>
              <a:gd name="T2" fmla="*/ 2421 w 3130"/>
              <a:gd name="T3" fmla="*/ 2131 h 3097"/>
              <a:gd name="T4" fmla="*/ 2030 w 3130"/>
              <a:gd name="T5" fmla="*/ 2600 h 3097"/>
              <a:gd name="T6" fmla="*/ 1994 w 3130"/>
              <a:gd name="T7" fmla="*/ 1334 h 3097"/>
              <a:gd name="T8" fmla="*/ 901 w 3130"/>
              <a:gd name="T9" fmla="*/ 2600 h 3097"/>
              <a:gd name="T10" fmla="*/ 646 w 3130"/>
              <a:gd name="T11" fmla="*/ 1550 h 3097"/>
              <a:gd name="T12" fmla="*/ 768 w 3130"/>
              <a:gd name="T13" fmla="*/ 1535 h 3097"/>
              <a:gd name="T14" fmla="*/ 890 w 3130"/>
              <a:gd name="T15" fmla="*/ 1469 h 3097"/>
              <a:gd name="T16" fmla="*/ 939 w 3130"/>
              <a:gd name="T17" fmla="*/ 1378 h 3097"/>
              <a:gd name="T18" fmla="*/ 286 w 3130"/>
              <a:gd name="T19" fmla="*/ 1032 h 3097"/>
              <a:gd name="T20" fmla="*/ 286 w 3130"/>
              <a:gd name="T21" fmla="*/ 1032 h 3097"/>
              <a:gd name="T22" fmla="*/ 570 w 3130"/>
              <a:gd name="T23" fmla="*/ 416 h 3097"/>
              <a:gd name="T24" fmla="*/ 509 w 3130"/>
              <a:gd name="T25" fmla="*/ 551 h 3097"/>
              <a:gd name="T26" fmla="*/ 531 w 3130"/>
              <a:gd name="T27" fmla="*/ 703 h 3097"/>
              <a:gd name="T28" fmla="*/ 628 w 3130"/>
              <a:gd name="T29" fmla="*/ 814 h 3097"/>
              <a:gd name="T30" fmla="*/ 774 w 3130"/>
              <a:gd name="T31" fmla="*/ 858 h 3097"/>
              <a:gd name="T32" fmla="*/ 920 w 3130"/>
              <a:gd name="T33" fmla="*/ 814 h 3097"/>
              <a:gd name="T34" fmla="*/ 1017 w 3130"/>
              <a:gd name="T35" fmla="*/ 703 h 3097"/>
              <a:gd name="T36" fmla="*/ 1039 w 3130"/>
              <a:gd name="T37" fmla="*/ 551 h 3097"/>
              <a:gd name="T38" fmla="*/ 977 w 3130"/>
              <a:gd name="T39" fmla="*/ 416 h 3097"/>
              <a:gd name="T40" fmla="*/ 2202 w 3130"/>
              <a:gd name="T41" fmla="*/ 390 h 3097"/>
              <a:gd name="T42" fmla="*/ 2123 w 3130"/>
              <a:gd name="T43" fmla="*/ 514 h 3097"/>
              <a:gd name="T44" fmla="*/ 2123 w 3130"/>
              <a:gd name="T45" fmla="*/ 668 h 3097"/>
              <a:gd name="T46" fmla="*/ 2204 w 3130"/>
              <a:gd name="T47" fmla="*/ 792 h 3097"/>
              <a:gd name="T48" fmla="*/ 2340 w 3130"/>
              <a:gd name="T49" fmla="*/ 855 h 3097"/>
              <a:gd name="T50" fmla="*/ 2492 w 3130"/>
              <a:gd name="T51" fmla="*/ 833 h 3097"/>
              <a:gd name="T52" fmla="*/ 2604 w 3130"/>
              <a:gd name="T53" fmla="*/ 736 h 3097"/>
              <a:gd name="T54" fmla="*/ 2647 w 3130"/>
              <a:gd name="T55" fmla="*/ 590 h 3097"/>
              <a:gd name="T56" fmla="*/ 2605 w 3130"/>
              <a:gd name="T57" fmla="*/ 445 h 3097"/>
              <a:gd name="T58" fmla="*/ 3130 w 3130"/>
              <a:gd name="T59" fmla="*/ 249 h 3097"/>
              <a:gd name="T60" fmla="*/ 2379 w 3130"/>
              <a:gd name="T61" fmla="*/ 0 h 3097"/>
              <a:gd name="T62" fmla="*/ 2474 w 3130"/>
              <a:gd name="T63" fmla="*/ 39 h 3097"/>
              <a:gd name="T64" fmla="*/ 2513 w 3130"/>
              <a:gd name="T65" fmla="*/ 133 h 3097"/>
              <a:gd name="T66" fmla="*/ 2490 w 3130"/>
              <a:gd name="T67" fmla="*/ 688 h 3097"/>
              <a:gd name="T68" fmla="*/ 2406 w 3130"/>
              <a:gd name="T69" fmla="*/ 744 h 3097"/>
              <a:gd name="T70" fmla="*/ 2305 w 3130"/>
              <a:gd name="T71" fmla="*/ 724 h 3097"/>
              <a:gd name="T72" fmla="*/ 2249 w 3130"/>
              <a:gd name="T73" fmla="*/ 640 h 3097"/>
              <a:gd name="T74" fmla="*/ 2257 w 3130"/>
              <a:gd name="T75" fmla="*/ 81 h 3097"/>
              <a:gd name="T76" fmla="*/ 2328 w 3130"/>
              <a:gd name="T77" fmla="*/ 10 h 3097"/>
              <a:gd name="T78" fmla="*/ 801 w 3130"/>
              <a:gd name="T79" fmla="*/ 3 h 3097"/>
              <a:gd name="T80" fmla="*/ 884 w 3130"/>
              <a:gd name="T81" fmla="*/ 58 h 3097"/>
              <a:gd name="T82" fmla="*/ 907 w 3130"/>
              <a:gd name="T83" fmla="*/ 613 h 3097"/>
              <a:gd name="T84" fmla="*/ 868 w 3130"/>
              <a:gd name="T85" fmla="*/ 707 h 3097"/>
              <a:gd name="T86" fmla="*/ 774 w 3130"/>
              <a:gd name="T87" fmla="*/ 746 h 3097"/>
              <a:gd name="T88" fmla="*/ 680 w 3130"/>
              <a:gd name="T89" fmla="*/ 707 h 3097"/>
              <a:gd name="T90" fmla="*/ 641 w 3130"/>
              <a:gd name="T91" fmla="*/ 613 h 3097"/>
              <a:gd name="T92" fmla="*/ 663 w 3130"/>
              <a:gd name="T93" fmla="*/ 58 h 3097"/>
              <a:gd name="T94" fmla="*/ 746 w 3130"/>
              <a:gd name="T95" fmla="*/ 3 h 30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3130" h="3097">
                <a:moveTo>
                  <a:pt x="2030" y="1582"/>
                </a:moveTo>
                <a:lnTo>
                  <a:pt x="1712" y="2131"/>
                </a:lnTo>
                <a:lnTo>
                  <a:pt x="2030" y="2131"/>
                </a:lnTo>
                <a:lnTo>
                  <a:pt x="2030" y="1582"/>
                </a:lnTo>
                <a:close/>
                <a:moveTo>
                  <a:pt x="1994" y="1334"/>
                </a:moveTo>
                <a:lnTo>
                  <a:pt x="2276" y="1334"/>
                </a:lnTo>
                <a:lnTo>
                  <a:pt x="2276" y="2131"/>
                </a:lnTo>
                <a:lnTo>
                  <a:pt x="2421" y="2131"/>
                </a:lnTo>
                <a:lnTo>
                  <a:pt x="2421" y="2327"/>
                </a:lnTo>
                <a:lnTo>
                  <a:pt x="2276" y="2327"/>
                </a:lnTo>
                <a:lnTo>
                  <a:pt x="2276" y="2600"/>
                </a:lnTo>
                <a:lnTo>
                  <a:pt x="2030" y="2600"/>
                </a:lnTo>
                <a:lnTo>
                  <a:pt x="2030" y="2327"/>
                </a:lnTo>
                <a:lnTo>
                  <a:pt x="1525" y="2327"/>
                </a:lnTo>
                <a:lnTo>
                  <a:pt x="1525" y="2108"/>
                </a:lnTo>
                <a:lnTo>
                  <a:pt x="1994" y="1334"/>
                </a:lnTo>
                <a:close/>
                <a:moveTo>
                  <a:pt x="949" y="1326"/>
                </a:moveTo>
                <a:lnTo>
                  <a:pt x="1158" y="1326"/>
                </a:lnTo>
                <a:lnTo>
                  <a:pt x="1158" y="2600"/>
                </a:lnTo>
                <a:lnTo>
                  <a:pt x="901" y="2600"/>
                </a:lnTo>
                <a:lnTo>
                  <a:pt x="901" y="1721"/>
                </a:lnTo>
                <a:lnTo>
                  <a:pt x="602" y="1721"/>
                </a:lnTo>
                <a:lnTo>
                  <a:pt x="602" y="1552"/>
                </a:lnTo>
                <a:lnTo>
                  <a:pt x="646" y="1550"/>
                </a:lnTo>
                <a:lnTo>
                  <a:pt x="685" y="1546"/>
                </a:lnTo>
                <a:lnTo>
                  <a:pt x="718" y="1543"/>
                </a:lnTo>
                <a:lnTo>
                  <a:pt x="745" y="1539"/>
                </a:lnTo>
                <a:lnTo>
                  <a:pt x="768" y="1535"/>
                </a:lnTo>
                <a:lnTo>
                  <a:pt x="803" y="1525"/>
                </a:lnTo>
                <a:lnTo>
                  <a:pt x="836" y="1510"/>
                </a:lnTo>
                <a:lnTo>
                  <a:pt x="864" y="1491"/>
                </a:lnTo>
                <a:lnTo>
                  <a:pt x="890" y="1469"/>
                </a:lnTo>
                <a:lnTo>
                  <a:pt x="905" y="1450"/>
                </a:lnTo>
                <a:lnTo>
                  <a:pt x="919" y="1429"/>
                </a:lnTo>
                <a:lnTo>
                  <a:pt x="930" y="1405"/>
                </a:lnTo>
                <a:lnTo>
                  <a:pt x="939" y="1378"/>
                </a:lnTo>
                <a:lnTo>
                  <a:pt x="945" y="1356"/>
                </a:lnTo>
                <a:lnTo>
                  <a:pt x="948" y="1339"/>
                </a:lnTo>
                <a:lnTo>
                  <a:pt x="949" y="1326"/>
                </a:lnTo>
                <a:close/>
                <a:moveTo>
                  <a:pt x="286" y="1032"/>
                </a:moveTo>
                <a:lnTo>
                  <a:pt x="286" y="2811"/>
                </a:lnTo>
                <a:lnTo>
                  <a:pt x="2843" y="2811"/>
                </a:lnTo>
                <a:lnTo>
                  <a:pt x="2843" y="1032"/>
                </a:lnTo>
                <a:lnTo>
                  <a:pt x="286" y="1032"/>
                </a:lnTo>
                <a:close/>
                <a:moveTo>
                  <a:pt x="0" y="249"/>
                </a:moveTo>
                <a:lnTo>
                  <a:pt x="597" y="249"/>
                </a:lnTo>
                <a:lnTo>
                  <a:pt x="597" y="390"/>
                </a:lnTo>
                <a:lnTo>
                  <a:pt x="570" y="416"/>
                </a:lnTo>
                <a:lnTo>
                  <a:pt x="548" y="445"/>
                </a:lnTo>
                <a:lnTo>
                  <a:pt x="530" y="479"/>
                </a:lnTo>
                <a:lnTo>
                  <a:pt x="517" y="514"/>
                </a:lnTo>
                <a:lnTo>
                  <a:pt x="509" y="551"/>
                </a:lnTo>
                <a:lnTo>
                  <a:pt x="506" y="590"/>
                </a:lnTo>
                <a:lnTo>
                  <a:pt x="509" y="629"/>
                </a:lnTo>
                <a:lnTo>
                  <a:pt x="517" y="668"/>
                </a:lnTo>
                <a:lnTo>
                  <a:pt x="531" y="703"/>
                </a:lnTo>
                <a:lnTo>
                  <a:pt x="549" y="736"/>
                </a:lnTo>
                <a:lnTo>
                  <a:pt x="571" y="766"/>
                </a:lnTo>
                <a:lnTo>
                  <a:pt x="599" y="792"/>
                </a:lnTo>
                <a:lnTo>
                  <a:pt x="628" y="814"/>
                </a:lnTo>
                <a:lnTo>
                  <a:pt x="661" y="833"/>
                </a:lnTo>
                <a:lnTo>
                  <a:pt x="696" y="847"/>
                </a:lnTo>
                <a:lnTo>
                  <a:pt x="734" y="855"/>
                </a:lnTo>
                <a:lnTo>
                  <a:pt x="774" y="858"/>
                </a:lnTo>
                <a:lnTo>
                  <a:pt x="814" y="855"/>
                </a:lnTo>
                <a:lnTo>
                  <a:pt x="851" y="847"/>
                </a:lnTo>
                <a:lnTo>
                  <a:pt x="886" y="833"/>
                </a:lnTo>
                <a:lnTo>
                  <a:pt x="920" y="814"/>
                </a:lnTo>
                <a:lnTo>
                  <a:pt x="950" y="792"/>
                </a:lnTo>
                <a:lnTo>
                  <a:pt x="976" y="766"/>
                </a:lnTo>
                <a:lnTo>
                  <a:pt x="999" y="736"/>
                </a:lnTo>
                <a:lnTo>
                  <a:pt x="1017" y="703"/>
                </a:lnTo>
                <a:lnTo>
                  <a:pt x="1030" y="668"/>
                </a:lnTo>
                <a:lnTo>
                  <a:pt x="1039" y="629"/>
                </a:lnTo>
                <a:lnTo>
                  <a:pt x="1042" y="590"/>
                </a:lnTo>
                <a:lnTo>
                  <a:pt x="1039" y="551"/>
                </a:lnTo>
                <a:lnTo>
                  <a:pt x="1030" y="514"/>
                </a:lnTo>
                <a:lnTo>
                  <a:pt x="1017" y="479"/>
                </a:lnTo>
                <a:lnTo>
                  <a:pt x="999" y="445"/>
                </a:lnTo>
                <a:lnTo>
                  <a:pt x="977" y="416"/>
                </a:lnTo>
                <a:lnTo>
                  <a:pt x="951" y="390"/>
                </a:lnTo>
                <a:lnTo>
                  <a:pt x="951" y="249"/>
                </a:lnTo>
                <a:lnTo>
                  <a:pt x="2202" y="249"/>
                </a:lnTo>
                <a:lnTo>
                  <a:pt x="2202" y="390"/>
                </a:lnTo>
                <a:lnTo>
                  <a:pt x="2176" y="416"/>
                </a:lnTo>
                <a:lnTo>
                  <a:pt x="2154" y="445"/>
                </a:lnTo>
                <a:lnTo>
                  <a:pt x="2136" y="479"/>
                </a:lnTo>
                <a:lnTo>
                  <a:pt x="2123" y="514"/>
                </a:lnTo>
                <a:lnTo>
                  <a:pt x="2115" y="551"/>
                </a:lnTo>
                <a:lnTo>
                  <a:pt x="2112" y="590"/>
                </a:lnTo>
                <a:lnTo>
                  <a:pt x="2115" y="629"/>
                </a:lnTo>
                <a:lnTo>
                  <a:pt x="2123" y="668"/>
                </a:lnTo>
                <a:lnTo>
                  <a:pt x="2137" y="703"/>
                </a:lnTo>
                <a:lnTo>
                  <a:pt x="2155" y="736"/>
                </a:lnTo>
                <a:lnTo>
                  <a:pt x="2177" y="766"/>
                </a:lnTo>
                <a:lnTo>
                  <a:pt x="2204" y="792"/>
                </a:lnTo>
                <a:lnTo>
                  <a:pt x="2233" y="814"/>
                </a:lnTo>
                <a:lnTo>
                  <a:pt x="2267" y="833"/>
                </a:lnTo>
                <a:lnTo>
                  <a:pt x="2302" y="847"/>
                </a:lnTo>
                <a:lnTo>
                  <a:pt x="2340" y="855"/>
                </a:lnTo>
                <a:lnTo>
                  <a:pt x="2379" y="858"/>
                </a:lnTo>
                <a:lnTo>
                  <a:pt x="2420" y="855"/>
                </a:lnTo>
                <a:lnTo>
                  <a:pt x="2457" y="847"/>
                </a:lnTo>
                <a:lnTo>
                  <a:pt x="2492" y="833"/>
                </a:lnTo>
                <a:lnTo>
                  <a:pt x="2525" y="814"/>
                </a:lnTo>
                <a:lnTo>
                  <a:pt x="2555" y="792"/>
                </a:lnTo>
                <a:lnTo>
                  <a:pt x="2582" y="766"/>
                </a:lnTo>
                <a:lnTo>
                  <a:pt x="2604" y="736"/>
                </a:lnTo>
                <a:lnTo>
                  <a:pt x="2623" y="703"/>
                </a:lnTo>
                <a:lnTo>
                  <a:pt x="2636" y="668"/>
                </a:lnTo>
                <a:lnTo>
                  <a:pt x="2645" y="629"/>
                </a:lnTo>
                <a:lnTo>
                  <a:pt x="2647" y="590"/>
                </a:lnTo>
                <a:lnTo>
                  <a:pt x="2645" y="551"/>
                </a:lnTo>
                <a:lnTo>
                  <a:pt x="2636" y="514"/>
                </a:lnTo>
                <a:lnTo>
                  <a:pt x="2623" y="479"/>
                </a:lnTo>
                <a:lnTo>
                  <a:pt x="2605" y="445"/>
                </a:lnTo>
                <a:lnTo>
                  <a:pt x="2583" y="416"/>
                </a:lnTo>
                <a:lnTo>
                  <a:pt x="2556" y="390"/>
                </a:lnTo>
                <a:lnTo>
                  <a:pt x="2556" y="249"/>
                </a:lnTo>
                <a:lnTo>
                  <a:pt x="3130" y="249"/>
                </a:lnTo>
                <a:lnTo>
                  <a:pt x="3130" y="3097"/>
                </a:lnTo>
                <a:lnTo>
                  <a:pt x="0" y="3097"/>
                </a:lnTo>
                <a:lnTo>
                  <a:pt x="0" y="249"/>
                </a:lnTo>
                <a:close/>
                <a:moveTo>
                  <a:pt x="2379" y="0"/>
                </a:moveTo>
                <a:lnTo>
                  <a:pt x="2406" y="3"/>
                </a:lnTo>
                <a:lnTo>
                  <a:pt x="2432" y="10"/>
                </a:lnTo>
                <a:lnTo>
                  <a:pt x="2454" y="23"/>
                </a:lnTo>
                <a:lnTo>
                  <a:pt x="2474" y="39"/>
                </a:lnTo>
                <a:lnTo>
                  <a:pt x="2490" y="58"/>
                </a:lnTo>
                <a:lnTo>
                  <a:pt x="2502" y="81"/>
                </a:lnTo>
                <a:lnTo>
                  <a:pt x="2510" y="107"/>
                </a:lnTo>
                <a:lnTo>
                  <a:pt x="2513" y="133"/>
                </a:lnTo>
                <a:lnTo>
                  <a:pt x="2513" y="613"/>
                </a:lnTo>
                <a:lnTo>
                  <a:pt x="2510" y="640"/>
                </a:lnTo>
                <a:lnTo>
                  <a:pt x="2502" y="665"/>
                </a:lnTo>
                <a:lnTo>
                  <a:pt x="2490" y="688"/>
                </a:lnTo>
                <a:lnTo>
                  <a:pt x="2474" y="707"/>
                </a:lnTo>
                <a:lnTo>
                  <a:pt x="2454" y="724"/>
                </a:lnTo>
                <a:lnTo>
                  <a:pt x="2432" y="736"/>
                </a:lnTo>
                <a:lnTo>
                  <a:pt x="2406" y="744"/>
                </a:lnTo>
                <a:lnTo>
                  <a:pt x="2379" y="746"/>
                </a:lnTo>
                <a:lnTo>
                  <a:pt x="2352" y="744"/>
                </a:lnTo>
                <a:lnTo>
                  <a:pt x="2328" y="736"/>
                </a:lnTo>
                <a:lnTo>
                  <a:pt x="2305" y="724"/>
                </a:lnTo>
                <a:lnTo>
                  <a:pt x="2285" y="707"/>
                </a:lnTo>
                <a:lnTo>
                  <a:pt x="2269" y="688"/>
                </a:lnTo>
                <a:lnTo>
                  <a:pt x="2257" y="665"/>
                </a:lnTo>
                <a:lnTo>
                  <a:pt x="2249" y="640"/>
                </a:lnTo>
                <a:lnTo>
                  <a:pt x="2247" y="613"/>
                </a:lnTo>
                <a:lnTo>
                  <a:pt x="2247" y="133"/>
                </a:lnTo>
                <a:lnTo>
                  <a:pt x="2249" y="107"/>
                </a:lnTo>
                <a:lnTo>
                  <a:pt x="2257" y="81"/>
                </a:lnTo>
                <a:lnTo>
                  <a:pt x="2269" y="58"/>
                </a:lnTo>
                <a:lnTo>
                  <a:pt x="2285" y="39"/>
                </a:lnTo>
                <a:lnTo>
                  <a:pt x="2305" y="23"/>
                </a:lnTo>
                <a:lnTo>
                  <a:pt x="2328" y="10"/>
                </a:lnTo>
                <a:lnTo>
                  <a:pt x="2352" y="3"/>
                </a:lnTo>
                <a:lnTo>
                  <a:pt x="2379" y="0"/>
                </a:lnTo>
                <a:close/>
                <a:moveTo>
                  <a:pt x="774" y="0"/>
                </a:moveTo>
                <a:lnTo>
                  <a:pt x="801" y="3"/>
                </a:lnTo>
                <a:lnTo>
                  <a:pt x="826" y="10"/>
                </a:lnTo>
                <a:lnTo>
                  <a:pt x="848" y="23"/>
                </a:lnTo>
                <a:lnTo>
                  <a:pt x="868" y="39"/>
                </a:lnTo>
                <a:lnTo>
                  <a:pt x="884" y="58"/>
                </a:lnTo>
                <a:lnTo>
                  <a:pt x="896" y="81"/>
                </a:lnTo>
                <a:lnTo>
                  <a:pt x="904" y="107"/>
                </a:lnTo>
                <a:lnTo>
                  <a:pt x="907" y="133"/>
                </a:lnTo>
                <a:lnTo>
                  <a:pt x="907" y="613"/>
                </a:lnTo>
                <a:lnTo>
                  <a:pt x="904" y="640"/>
                </a:lnTo>
                <a:lnTo>
                  <a:pt x="896" y="665"/>
                </a:lnTo>
                <a:lnTo>
                  <a:pt x="884" y="688"/>
                </a:lnTo>
                <a:lnTo>
                  <a:pt x="868" y="707"/>
                </a:lnTo>
                <a:lnTo>
                  <a:pt x="848" y="724"/>
                </a:lnTo>
                <a:lnTo>
                  <a:pt x="826" y="736"/>
                </a:lnTo>
                <a:lnTo>
                  <a:pt x="801" y="744"/>
                </a:lnTo>
                <a:lnTo>
                  <a:pt x="774" y="746"/>
                </a:lnTo>
                <a:lnTo>
                  <a:pt x="746" y="744"/>
                </a:lnTo>
                <a:lnTo>
                  <a:pt x="722" y="736"/>
                </a:lnTo>
                <a:lnTo>
                  <a:pt x="699" y="724"/>
                </a:lnTo>
                <a:lnTo>
                  <a:pt x="680" y="707"/>
                </a:lnTo>
                <a:lnTo>
                  <a:pt x="663" y="688"/>
                </a:lnTo>
                <a:lnTo>
                  <a:pt x="651" y="665"/>
                </a:lnTo>
                <a:lnTo>
                  <a:pt x="643" y="640"/>
                </a:lnTo>
                <a:lnTo>
                  <a:pt x="641" y="613"/>
                </a:lnTo>
                <a:lnTo>
                  <a:pt x="641" y="133"/>
                </a:lnTo>
                <a:lnTo>
                  <a:pt x="643" y="107"/>
                </a:lnTo>
                <a:lnTo>
                  <a:pt x="651" y="81"/>
                </a:lnTo>
                <a:lnTo>
                  <a:pt x="663" y="58"/>
                </a:lnTo>
                <a:lnTo>
                  <a:pt x="680" y="39"/>
                </a:lnTo>
                <a:lnTo>
                  <a:pt x="699" y="23"/>
                </a:lnTo>
                <a:lnTo>
                  <a:pt x="722" y="10"/>
                </a:lnTo>
                <a:lnTo>
                  <a:pt x="746" y="3"/>
                </a:lnTo>
                <a:lnTo>
                  <a:pt x="77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5</xdr:col>
      <xdr:colOff>123825</xdr:colOff>
      <xdr:row>1</xdr:row>
      <xdr:rowOff>85725</xdr:rowOff>
    </xdr:from>
    <xdr:to>
      <xdr:col>5</xdr:col>
      <xdr:colOff>304800</xdr:colOff>
      <xdr:row>1</xdr:row>
      <xdr:rowOff>266700</xdr:rowOff>
    </xdr:to>
    <xdr:grpSp>
      <xdr:nvGrpSpPr>
        <xdr:cNvPr id="2056" name="Ikona vremena" descr="Sat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GrpSpPr>
          <a:grpSpLocks noChangeAspect="1"/>
        </xdr:cNvGrpSpPr>
      </xdr:nvGrpSpPr>
      <xdr:grpSpPr bwMode="auto">
        <a:xfrm>
          <a:off x="4286250" y="590550"/>
          <a:ext cx="180975" cy="180975"/>
          <a:chOff x="390" y="69"/>
          <a:chExt cx="19" cy="19"/>
        </a:xfrm>
      </xdr:grpSpPr>
      <xdr:sp macro="" textlink="">
        <xdr:nvSpPr>
          <xdr:cNvPr id="2057" name="Pravokutnik 9">
            <a:extLst>
              <a:ext uri="{FF2B5EF4-FFF2-40B4-BE49-F238E27FC236}">
                <a16:creationId xmlns:a16="http://schemas.microsoft.com/office/drawing/2014/main" id="{00000000-0008-0000-0100-000009080000}"/>
              </a:ext>
            </a:extLst>
          </xdr:cNvPr>
          <xdr:cNvSpPr>
            <a:spLocks noChangeArrowheads="1"/>
          </xdr:cNvSpPr>
        </xdr:nvSpPr>
        <xdr:spPr bwMode="auto">
          <a:xfrm>
            <a:off x="390" y="69"/>
            <a:ext cx="19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8" name="Prostoručni oblik 10">
            <a:extLst>
              <a:ext uri="{FF2B5EF4-FFF2-40B4-BE49-F238E27FC236}">
                <a16:creationId xmlns:a16="http://schemas.microsoft.com/office/drawing/2014/main" id="{00000000-0008-0000-0100-00000A080000}"/>
              </a:ext>
            </a:extLst>
          </xdr:cNvPr>
          <xdr:cNvSpPr>
            <a:spLocks noEditPoints="1"/>
          </xdr:cNvSpPr>
        </xdr:nvSpPr>
        <xdr:spPr bwMode="auto">
          <a:xfrm>
            <a:off x="390" y="69"/>
            <a:ext cx="19" cy="19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6</xdr:col>
      <xdr:colOff>123825</xdr:colOff>
      <xdr:row>1</xdr:row>
      <xdr:rowOff>95250</xdr:rowOff>
    </xdr:from>
    <xdr:to>
      <xdr:col>6</xdr:col>
      <xdr:colOff>323850</xdr:colOff>
      <xdr:row>1</xdr:row>
      <xdr:rowOff>257175</xdr:rowOff>
    </xdr:to>
    <xdr:grpSp>
      <xdr:nvGrpSpPr>
        <xdr:cNvPr id="2061" name="Ikona opisa" descr="Opis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GrpSpPr>
          <a:grpSpLocks noChangeAspect="1"/>
        </xdr:cNvGrpSpPr>
      </xdr:nvGrpSpPr>
      <xdr:grpSpPr bwMode="auto">
        <a:xfrm>
          <a:off x="5619750" y="600075"/>
          <a:ext cx="200025" cy="161925"/>
          <a:chOff x="530" y="70"/>
          <a:chExt cx="21" cy="17"/>
        </a:xfrm>
      </xdr:grpSpPr>
      <xdr:sp macro="" textlink="">
        <xdr:nvSpPr>
          <xdr:cNvPr id="2062" name="Pravokutnik 14">
            <a:extLst>
              <a:ext uri="{FF2B5EF4-FFF2-40B4-BE49-F238E27FC236}">
                <a16:creationId xmlns:a16="http://schemas.microsoft.com/office/drawing/2014/main" id="{00000000-0008-0000-0100-00000E080000}"/>
              </a:ext>
            </a:extLst>
          </xdr:cNvPr>
          <xdr:cNvSpPr>
            <a:spLocks noChangeArrowheads="1"/>
          </xdr:cNvSpPr>
        </xdr:nvSpPr>
        <xdr:spPr bwMode="auto">
          <a:xfrm>
            <a:off x="530" y="70"/>
            <a:ext cx="21" cy="1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63" name="Prostoručni oblik 15">
            <a:extLst>
              <a:ext uri="{FF2B5EF4-FFF2-40B4-BE49-F238E27FC236}">
                <a16:creationId xmlns:a16="http://schemas.microsoft.com/office/drawing/2014/main" id="{00000000-0008-0000-0100-00000F080000}"/>
              </a:ext>
            </a:extLst>
          </xdr:cNvPr>
          <xdr:cNvSpPr>
            <a:spLocks noEditPoints="1"/>
          </xdr:cNvSpPr>
        </xdr:nvSpPr>
        <xdr:spPr bwMode="auto">
          <a:xfrm>
            <a:off x="530" y="70"/>
            <a:ext cx="20" cy="17"/>
          </a:xfrm>
          <a:custGeom>
            <a:avLst/>
            <a:gdLst>
              <a:gd name="T0" fmla="*/ 3165 w 3165"/>
              <a:gd name="T1" fmla="*/ 2687 h 2687"/>
              <a:gd name="T2" fmla="*/ 339 w 3165"/>
              <a:gd name="T3" fmla="*/ 2009 h 2687"/>
              <a:gd name="T4" fmla="*/ 471 w 3165"/>
              <a:gd name="T5" fmla="*/ 2036 h 2687"/>
              <a:gd name="T6" fmla="*/ 578 w 3165"/>
              <a:gd name="T7" fmla="*/ 2108 h 2687"/>
              <a:gd name="T8" fmla="*/ 651 w 3165"/>
              <a:gd name="T9" fmla="*/ 2215 h 2687"/>
              <a:gd name="T10" fmla="*/ 677 w 3165"/>
              <a:gd name="T11" fmla="*/ 2346 h 2687"/>
              <a:gd name="T12" fmla="*/ 651 w 3165"/>
              <a:gd name="T13" fmla="*/ 2478 h 2687"/>
              <a:gd name="T14" fmla="*/ 578 w 3165"/>
              <a:gd name="T15" fmla="*/ 2585 h 2687"/>
              <a:gd name="T16" fmla="*/ 471 w 3165"/>
              <a:gd name="T17" fmla="*/ 2658 h 2687"/>
              <a:gd name="T18" fmla="*/ 339 w 3165"/>
              <a:gd name="T19" fmla="*/ 2684 h 2687"/>
              <a:gd name="T20" fmla="*/ 207 w 3165"/>
              <a:gd name="T21" fmla="*/ 2658 h 2687"/>
              <a:gd name="T22" fmla="*/ 100 w 3165"/>
              <a:gd name="T23" fmla="*/ 2585 h 2687"/>
              <a:gd name="T24" fmla="*/ 26 w 3165"/>
              <a:gd name="T25" fmla="*/ 2478 h 2687"/>
              <a:gd name="T26" fmla="*/ 0 w 3165"/>
              <a:gd name="T27" fmla="*/ 2346 h 2687"/>
              <a:gd name="T28" fmla="*/ 26 w 3165"/>
              <a:gd name="T29" fmla="*/ 2215 h 2687"/>
              <a:gd name="T30" fmla="*/ 100 w 3165"/>
              <a:gd name="T31" fmla="*/ 2108 h 2687"/>
              <a:gd name="T32" fmla="*/ 207 w 3165"/>
              <a:gd name="T33" fmla="*/ 2036 h 2687"/>
              <a:gd name="T34" fmla="*/ 339 w 3165"/>
              <a:gd name="T35" fmla="*/ 2009 h 2687"/>
              <a:gd name="T36" fmla="*/ 3165 w 3165"/>
              <a:gd name="T37" fmla="*/ 1671 h 2687"/>
              <a:gd name="T38" fmla="*/ 339 w 3165"/>
              <a:gd name="T39" fmla="*/ 971 h 2687"/>
              <a:gd name="T40" fmla="*/ 471 w 3165"/>
              <a:gd name="T41" fmla="*/ 997 h 2687"/>
              <a:gd name="T42" fmla="*/ 578 w 3165"/>
              <a:gd name="T43" fmla="*/ 1070 h 2687"/>
              <a:gd name="T44" fmla="*/ 651 w 3165"/>
              <a:gd name="T45" fmla="*/ 1177 h 2687"/>
              <a:gd name="T46" fmla="*/ 677 w 3165"/>
              <a:gd name="T47" fmla="*/ 1308 h 2687"/>
              <a:gd name="T48" fmla="*/ 651 w 3165"/>
              <a:gd name="T49" fmla="*/ 1440 h 2687"/>
              <a:gd name="T50" fmla="*/ 578 w 3165"/>
              <a:gd name="T51" fmla="*/ 1547 h 2687"/>
              <a:gd name="T52" fmla="*/ 471 w 3165"/>
              <a:gd name="T53" fmla="*/ 1619 h 2687"/>
              <a:gd name="T54" fmla="*/ 339 w 3165"/>
              <a:gd name="T55" fmla="*/ 1646 h 2687"/>
              <a:gd name="T56" fmla="*/ 207 w 3165"/>
              <a:gd name="T57" fmla="*/ 1619 h 2687"/>
              <a:gd name="T58" fmla="*/ 100 w 3165"/>
              <a:gd name="T59" fmla="*/ 1547 h 2687"/>
              <a:gd name="T60" fmla="*/ 26 w 3165"/>
              <a:gd name="T61" fmla="*/ 1440 h 2687"/>
              <a:gd name="T62" fmla="*/ 0 w 3165"/>
              <a:gd name="T63" fmla="*/ 1308 h 2687"/>
              <a:gd name="T64" fmla="*/ 26 w 3165"/>
              <a:gd name="T65" fmla="*/ 1177 h 2687"/>
              <a:gd name="T66" fmla="*/ 100 w 3165"/>
              <a:gd name="T67" fmla="*/ 1070 h 2687"/>
              <a:gd name="T68" fmla="*/ 207 w 3165"/>
              <a:gd name="T69" fmla="*/ 997 h 2687"/>
              <a:gd name="T70" fmla="*/ 339 w 3165"/>
              <a:gd name="T71" fmla="*/ 971 h 2687"/>
              <a:gd name="T72" fmla="*/ 3165 w 3165"/>
              <a:gd name="T73" fmla="*/ 654 h 2687"/>
              <a:gd name="T74" fmla="*/ 339 w 3165"/>
              <a:gd name="T75" fmla="*/ 0 h 2687"/>
              <a:gd name="T76" fmla="*/ 471 w 3165"/>
              <a:gd name="T77" fmla="*/ 27 h 2687"/>
              <a:gd name="T78" fmla="*/ 578 w 3165"/>
              <a:gd name="T79" fmla="*/ 99 h 2687"/>
              <a:gd name="T80" fmla="*/ 651 w 3165"/>
              <a:gd name="T81" fmla="*/ 206 h 2687"/>
              <a:gd name="T82" fmla="*/ 677 w 3165"/>
              <a:gd name="T83" fmla="*/ 338 h 2687"/>
              <a:gd name="T84" fmla="*/ 651 w 3165"/>
              <a:gd name="T85" fmla="*/ 469 h 2687"/>
              <a:gd name="T86" fmla="*/ 578 w 3165"/>
              <a:gd name="T87" fmla="*/ 576 h 2687"/>
              <a:gd name="T88" fmla="*/ 471 w 3165"/>
              <a:gd name="T89" fmla="*/ 648 h 2687"/>
              <a:gd name="T90" fmla="*/ 339 w 3165"/>
              <a:gd name="T91" fmla="*/ 675 h 2687"/>
              <a:gd name="T92" fmla="*/ 207 w 3165"/>
              <a:gd name="T93" fmla="*/ 648 h 2687"/>
              <a:gd name="T94" fmla="*/ 100 w 3165"/>
              <a:gd name="T95" fmla="*/ 576 h 2687"/>
              <a:gd name="T96" fmla="*/ 26 w 3165"/>
              <a:gd name="T97" fmla="*/ 469 h 2687"/>
              <a:gd name="T98" fmla="*/ 0 w 3165"/>
              <a:gd name="T99" fmla="*/ 338 h 2687"/>
              <a:gd name="T100" fmla="*/ 26 w 3165"/>
              <a:gd name="T101" fmla="*/ 206 h 2687"/>
              <a:gd name="T102" fmla="*/ 100 w 3165"/>
              <a:gd name="T103" fmla="*/ 99 h 2687"/>
              <a:gd name="T104" fmla="*/ 207 w 3165"/>
              <a:gd name="T105" fmla="*/ 27 h 2687"/>
              <a:gd name="T106" fmla="*/ 339 w 3165"/>
              <a:gd name="T107" fmla="*/ 0 h 26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65" h="2687">
                <a:moveTo>
                  <a:pt x="1077" y="2043"/>
                </a:moveTo>
                <a:lnTo>
                  <a:pt x="3165" y="2043"/>
                </a:lnTo>
                <a:lnTo>
                  <a:pt x="3165" y="2687"/>
                </a:lnTo>
                <a:lnTo>
                  <a:pt x="1077" y="2687"/>
                </a:lnTo>
                <a:lnTo>
                  <a:pt x="1077" y="2043"/>
                </a:lnTo>
                <a:close/>
                <a:moveTo>
                  <a:pt x="339" y="2009"/>
                </a:moveTo>
                <a:lnTo>
                  <a:pt x="385" y="2013"/>
                </a:lnTo>
                <a:lnTo>
                  <a:pt x="428" y="2022"/>
                </a:lnTo>
                <a:lnTo>
                  <a:pt x="471" y="2036"/>
                </a:lnTo>
                <a:lnTo>
                  <a:pt x="510" y="2055"/>
                </a:lnTo>
                <a:lnTo>
                  <a:pt x="546" y="2080"/>
                </a:lnTo>
                <a:lnTo>
                  <a:pt x="578" y="2108"/>
                </a:lnTo>
                <a:lnTo>
                  <a:pt x="606" y="2140"/>
                </a:lnTo>
                <a:lnTo>
                  <a:pt x="630" y="2176"/>
                </a:lnTo>
                <a:lnTo>
                  <a:pt x="651" y="2215"/>
                </a:lnTo>
                <a:lnTo>
                  <a:pt x="665" y="2257"/>
                </a:lnTo>
                <a:lnTo>
                  <a:pt x="674" y="2301"/>
                </a:lnTo>
                <a:lnTo>
                  <a:pt x="677" y="2346"/>
                </a:lnTo>
                <a:lnTo>
                  <a:pt x="674" y="2392"/>
                </a:lnTo>
                <a:lnTo>
                  <a:pt x="665" y="2437"/>
                </a:lnTo>
                <a:lnTo>
                  <a:pt x="651" y="2478"/>
                </a:lnTo>
                <a:lnTo>
                  <a:pt x="630" y="2517"/>
                </a:lnTo>
                <a:lnTo>
                  <a:pt x="606" y="2553"/>
                </a:lnTo>
                <a:lnTo>
                  <a:pt x="578" y="2585"/>
                </a:lnTo>
                <a:lnTo>
                  <a:pt x="546" y="2614"/>
                </a:lnTo>
                <a:lnTo>
                  <a:pt x="510" y="2638"/>
                </a:lnTo>
                <a:lnTo>
                  <a:pt x="471" y="2658"/>
                </a:lnTo>
                <a:lnTo>
                  <a:pt x="428" y="2672"/>
                </a:lnTo>
                <a:lnTo>
                  <a:pt x="385" y="2681"/>
                </a:lnTo>
                <a:lnTo>
                  <a:pt x="339" y="2684"/>
                </a:lnTo>
                <a:lnTo>
                  <a:pt x="293" y="2681"/>
                </a:lnTo>
                <a:lnTo>
                  <a:pt x="248" y="2672"/>
                </a:lnTo>
                <a:lnTo>
                  <a:pt x="207" y="2658"/>
                </a:lnTo>
                <a:lnTo>
                  <a:pt x="168" y="2638"/>
                </a:lnTo>
                <a:lnTo>
                  <a:pt x="132" y="2614"/>
                </a:lnTo>
                <a:lnTo>
                  <a:pt x="100" y="2585"/>
                </a:lnTo>
                <a:lnTo>
                  <a:pt x="70" y="2553"/>
                </a:lnTo>
                <a:lnTo>
                  <a:pt x="46" y="2517"/>
                </a:lnTo>
                <a:lnTo>
                  <a:pt x="26" y="2478"/>
                </a:lnTo>
                <a:lnTo>
                  <a:pt x="12" y="2437"/>
                </a:lnTo>
                <a:lnTo>
                  <a:pt x="3" y="2392"/>
                </a:lnTo>
                <a:lnTo>
                  <a:pt x="0" y="2346"/>
                </a:lnTo>
                <a:lnTo>
                  <a:pt x="3" y="2301"/>
                </a:lnTo>
                <a:lnTo>
                  <a:pt x="12" y="2257"/>
                </a:lnTo>
                <a:lnTo>
                  <a:pt x="26" y="2215"/>
                </a:lnTo>
                <a:lnTo>
                  <a:pt x="46" y="2176"/>
                </a:lnTo>
                <a:lnTo>
                  <a:pt x="70" y="2140"/>
                </a:lnTo>
                <a:lnTo>
                  <a:pt x="100" y="2108"/>
                </a:lnTo>
                <a:lnTo>
                  <a:pt x="132" y="2080"/>
                </a:lnTo>
                <a:lnTo>
                  <a:pt x="168" y="2055"/>
                </a:lnTo>
                <a:lnTo>
                  <a:pt x="207" y="2036"/>
                </a:lnTo>
                <a:lnTo>
                  <a:pt x="248" y="2022"/>
                </a:lnTo>
                <a:lnTo>
                  <a:pt x="293" y="2013"/>
                </a:lnTo>
                <a:lnTo>
                  <a:pt x="339" y="2009"/>
                </a:lnTo>
                <a:close/>
                <a:moveTo>
                  <a:pt x="1077" y="1026"/>
                </a:moveTo>
                <a:lnTo>
                  <a:pt x="3165" y="1026"/>
                </a:lnTo>
                <a:lnTo>
                  <a:pt x="3165" y="1671"/>
                </a:lnTo>
                <a:lnTo>
                  <a:pt x="1077" y="1671"/>
                </a:lnTo>
                <a:lnTo>
                  <a:pt x="1077" y="1026"/>
                </a:lnTo>
                <a:close/>
                <a:moveTo>
                  <a:pt x="339" y="971"/>
                </a:moveTo>
                <a:lnTo>
                  <a:pt x="385" y="974"/>
                </a:lnTo>
                <a:lnTo>
                  <a:pt x="428" y="983"/>
                </a:lnTo>
                <a:lnTo>
                  <a:pt x="471" y="997"/>
                </a:lnTo>
                <a:lnTo>
                  <a:pt x="510" y="1017"/>
                </a:lnTo>
                <a:lnTo>
                  <a:pt x="546" y="1041"/>
                </a:lnTo>
                <a:lnTo>
                  <a:pt x="578" y="1070"/>
                </a:lnTo>
                <a:lnTo>
                  <a:pt x="606" y="1102"/>
                </a:lnTo>
                <a:lnTo>
                  <a:pt x="630" y="1138"/>
                </a:lnTo>
                <a:lnTo>
                  <a:pt x="651" y="1177"/>
                </a:lnTo>
                <a:lnTo>
                  <a:pt x="665" y="1218"/>
                </a:lnTo>
                <a:lnTo>
                  <a:pt x="674" y="1262"/>
                </a:lnTo>
                <a:lnTo>
                  <a:pt x="677" y="1308"/>
                </a:lnTo>
                <a:lnTo>
                  <a:pt x="674" y="1354"/>
                </a:lnTo>
                <a:lnTo>
                  <a:pt x="665" y="1398"/>
                </a:lnTo>
                <a:lnTo>
                  <a:pt x="651" y="1440"/>
                </a:lnTo>
                <a:lnTo>
                  <a:pt x="630" y="1479"/>
                </a:lnTo>
                <a:lnTo>
                  <a:pt x="606" y="1515"/>
                </a:lnTo>
                <a:lnTo>
                  <a:pt x="578" y="1547"/>
                </a:lnTo>
                <a:lnTo>
                  <a:pt x="546" y="1575"/>
                </a:lnTo>
                <a:lnTo>
                  <a:pt x="510" y="1600"/>
                </a:lnTo>
                <a:lnTo>
                  <a:pt x="471" y="1619"/>
                </a:lnTo>
                <a:lnTo>
                  <a:pt x="428" y="1633"/>
                </a:lnTo>
                <a:lnTo>
                  <a:pt x="385" y="1642"/>
                </a:lnTo>
                <a:lnTo>
                  <a:pt x="339" y="1646"/>
                </a:lnTo>
                <a:lnTo>
                  <a:pt x="293" y="1642"/>
                </a:lnTo>
                <a:lnTo>
                  <a:pt x="248" y="1633"/>
                </a:lnTo>
                <a:lnTo>
                  <a:pt x="207" y="1619"/>
                </a:lnTo>
                <a:lnTo>
                  <a:pt x="168" y="1600"/>
                </a:lnTo>
                <a:lnTo>
                  <a:pt x="132" y="1575"/>
                </a:lnTo>
                <a:lnTo>
                  <a:pt x="100" y="1547"/>
                </a:lnTo>
                <a:lnTo>
                  <a:pt x="70" y="1515"/>
                </a:lnTo>
                <a:lnTo>
                  <a:pt x="46" y="1479"/>
                </a:lnTo>
                <a:lnTo>
                  <a:pt x="26" y="1440"/>
                </a:lnTo>
                <a:lnTo>
                  <a:pt x="12" y="1398"/>
                </a:lnTo>
                <a:lnTo>
                  <a:pt x="3" y="1354"/>
                </a:lnTo>
                <a:lnTo>
                  <a:pt x="0" y="1308"/>
                </a:lnTo>
                <a:lnTo>
                  <a:pt x="3" y="1262"/>
                </a:lnTo>
                <a:lnTo>
                  <a:pt x="12" y="1218"/>
                </a:lnTo>
                <a:lnTo>
                  <a:pt x="26" y="1177"/>
                </a:lnTo>
                <a:lnTo>
                  <a:pt x="46" y="1138"/>
                </a:lnTo>
                <a:lnTo>
                  <a:pt x="70" y="1102"/>
                </a:lnTo>
                <a:lnTo>
                  <a:pt x="100" y="1070"/>
                </a:lnTo>
                <a:lnTo>
                  <a:pt x="132" y="1041"/>
                </a:lnTo>
                <a:lnTo>
                  <a:pt x="168" y="1017"/>
                </a:lnTo>
                <a:lnTo>
                  <a:pt x="207" y="997"/>
                </a:lnTo>
                <a:lnTo>
                  <a:pt x="248" y="983"/>
                </a:lnTo>
                <a:lnTo>
                  <a:pt x="293" y="974"/>
                </a:lnTo>
                <a:lnTo>
                  <a:pt x="339" y="971"/>
                </a:lnTo>
                <a:close/>
                <a:moveTo>
                  <a:pt x="1077" y="10"/>
                </a:moveTo>
                <a:lnTo>
                  <a:pt x="3165" y="10"/>
                </a:lnTo>
                <a:lnTo>
                  <a:pt x="3165" y="654"/>
                </a:lnTo>
                <a:lnTo>
                  <a:pt x="1077" y="654"/>
                </a:lnTo>
                <a:lnTo>
                  <a:pt x="1077" y="10"/>
                </a:lnTo>
                <a:close/>
                <a:moveTo>
                  <a:pt x="339" y="0"/>
                </a:moveTo>
                <a:lnTo>
                  <a:pt x="385" y="3"/>
                </a:lnTo>
                <a:lnTo>
                  <a:pt x="428" y="12"/>
                </a:lnTo>
                <a:lnTo>
                  <a:pt x="471" y="27"/>
                </a:lnTo>
                <a:lnTo>
                  <a:pt x="510" y="46"/>
                </a:lnTo>
                <a:lnTo>
                  <a:pt x="546" y="71"/>
                </a:lnTo>
                <a:lnTo>
                  <a:pt x="578" y="99"/>
                </a:lnTo>
                <a:lnTo>
                  <a:pt x="606" y="131"/>
                </a:lnTo>
                <a:lnTo>
                  <a:pt x="630" y="167"/>
                </a:lnTo>
                <a:lnTo>
                  <a:pt x="651" y="206"/>
                </a:lnTo>
                <a:lnTo>
                  <a:pt x="665" y="248"/>
                </a:lnTo>
                <a:lnTo>
                  <a:pt x="674" y="293"/>
                </a:lnTo>
                <a:lnTo>
                  <a:pt x="677" y="338"/>
                </a:lnTo>
                <a:lnTo>
                  <a:pt x="674" y="384"/>
                </a:lnTo>
                <a:lnTo>
                  <a:pt x="665" y="428"/>
                </a:lnTo>
                <a:lnTo>
                  <a:pt x="651" y="469"/>
                </a:lnTo>
                <a:lnTo>
                  <a:pt x="630" y="508"/>
                </a:lnTo>
                <a:lnTo>
                  <a:pt x="606" y="544"/>
                </a:lnTo>
                <a:lnTo>
                  <a:pt x="578" y="576"/>
                </a:lnTo>
                <a:lnTo>
                  <a:pt x="546" y="605"/>
                </a:lnTo>
                <a:lnTo>
                  <a:pt x="510" y="629"/>
                </a:lnTo>
                <a:lnTo>
                  <a:pt x="471" y="648"/>
                </a:lnTo>
                <a:lnTo>
                  <a:pt x="428" y="663"/>
                </a:lnTo>
                <a:lnTo>
                  <a:pt x="385" y="672"/>
                </a:lnTo>
                <a:lnTo>
                  <a:pt x="339" y="675"/>
                </a:lnTo>
                <a:lnTo>
                  <a:pt x="293" y="672"/>
                </a:lnTo>
                <a:lnTo>
                  <a:pt x="248" y="663"/>
                </a:lnTo>
                <a:lnTo>
                  <a:pt x="207" y="648"/>
                </a:lnTo>
                <a:lnTo>
                  <a:pt x="168" y="629"/>
                </a:lnTo>
                <a:lnTo>
                  <a:pt x="132" y="605"/>
                </a:lnTo>
                <a:lnTo>
                  <a:pt x="100" y="576"/>
                </a:lnTo>
                <a:lnTo>
                  <a:pt x="70" y="544"/>
                </a:lnTo>
                <a:lnTo>
                  <a:pt x="46" y="508"/>
                </a:lnTo>
                <a:lnTo>
                  <a:pt x="26" y="469"/>
                </a:lnTo>
                <a:lnTo>
                  <a:pt x="12" y="428"/>
                </a:lnTo>
                <a:lnTo>
                  <a:pt x="3" y="384"/>
                </a:lnTo>
                <a:lnTo>
                  <a:pt x="0" y="338"/>
                </a:lnTo>
                <a:lnTo>
                  <a:pt x="3" y="293"/>
                </a:lnTo>
                <a:lnTo>
                  <a:pt x="12" y="248"/>
                </a:lnTo>
                <a:lnTo>
                  <a:pt x="26" y="206"/>
                </a:lnTo>
                <a:lnTo>
                  <a:pt x="46" y="167"/>
                </a:lnTo>
                <a:lnTo>
                  <a:pt x="70" y="131"/>
                </a:lnTo>
                <a:lnTo>
                  <a:pt x="100" y="99"/>
                </a:lnTo>
                <a:lnTo>
                  <a:pt x="132" y="71"/>
                </a:lnTo>
                <a:lnTo>
                  <a:pt x="168" y="46"/>
                </a:lnTo>
                <a:lnTo>
                  <a:pt x="207" y="27"/>
                </a:lnTo>
                <a:lnTo>
                  <a:pt x="248" y="12"/>
                </a:lnTo>
                <a:lnTo>
                  <a:pt x="293" y="3"/>
                </a:lnTo>
                <a:lnTo>
                  <a:pt x="3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1</xdr:row>
      <xdr:rowOff>86846</xdr:rowOff>
    </xdr:from>
    <xdr:to>
      <xdr:col>4</xdr:col>
      <xdr:colOff>266700</xdr:colOff>
      <xdr:row>1</xdr:row>
      <xdr:rowOff>257175</xdr:rowOff>
    </xdr:to>
    <xdr:grpSp>
      <xdr:nvGrpSpPr>
        <xdr:cNvPr id="3075" name="Ikona vremena" descr="Sat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GrpSpPr>
          <a:grpSpLocks noChangeAspect="1"/>
        </xdr:cNvGrpSpPr>
      </xdr:nvGrpSpPr>
      <xdr:grpSpPr bwMode="auto">
        <a:xfrm>
          <a:off x="3209925" y="591671"/>
          <a:ext cx="180975" cy="170329"/>
          <a:chOff x="30" y="8"/>
          <a:chExt cx="19" cy="94"/>
        </a:xfrm>
      </xdr:grpSpPr>
      <xdr:sp macro="" textlink="">
        <xdr:nvSpPr>
          <xdr:cNvPr id="3074" name="AutomatskiOblik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0" y="83"/>
            <a:ext cx="19" cy="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6" name="Pravokutnik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>
            <a:spLocks noChangeArrowheads="1"/>
          </xdr:cNvSpPr>
        </xdr:nvSpPr>
        <xdr:spPr bwMode="auto">
          <a:xfrm>
            <a:off x="30" y="8"/>
            <a:ext cx="19" cy="94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7" name="Prostoručni oblik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EditPoints="1"/>
          </xdr:cNvSpPr>
        </xdr:nvSpPr>
        <xdr:spPr bwMode="auto">
          <a:xfrm>
            <a:off x="30" y="8"/>
            <a:ext cx="19" cy="94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57150</xdr:colOff>
      <xdr:row>1</xdr:row>
      <xdr:rowOff>9525</xdr:rowOff>
    </xdr:from>
    <xdr:to>
      <xdr:col>1</xdr:col>
      <xdr:colOff>374809</xdr:colOff>
      <xdr:row>1</xdr:row>
      <xdr:rowOff>324196</xdr:rowOff>
    </xdr:to>
    <xdr:grpSp>
      <xdr:nvGrpSpPr>
        <xdr:cNvPr id="10" name="Ikona sata" descr="Sat">
          <a:extLst>
            <a:ext uri="{FF2B5EF4-FFF2-40B4-BE49-F238E27FC236}">
              <a16:creationId xmlns:a16="http://schemas.microsoft.com/office/drawing/2014/main" id="{764934FC-5EB9-4A67-B924-802262688152}"/>
            </a:ext>
          </a:extLst>
        </xdr:cNvPr>
        <xdr:cNvGrpSpPr>
          <a:grpSpLocks noChangeAspect="1"/>
        </xdr:cNvGrpSpPr>
      </xdr:nvGrpSpPr>
      <xdr:grpSpPr bwMode="auto">
        <a:xfrm>
          <a:off x="238125" y="514350"/>
          <a:ext cx="317659" cy="314671"/>
          <a:chOff x="270" y="53"/>
          <a:chExt cx="29" cy="29"/>
        </a:xfrm>
      </xdr:grpSpPr>
      <xdr:sp macro="" textlink="">
        <xdr:nvSpPr>
          <xdr:cNvPr id="11" name="Pravokutnik 9">
            <a:extLst>
              <a:ext uri="{FF2B5EF4-FFF2-40B4-BE49-F238E27FC236}">
                <a16:creationId xmlns:a16="http://schemas.microsoft.com/office/drawing/2014/main" id="{9860659E-06A6-47E4-811D-7397917A7A39}"/>
              </a:ext>
            </a:extLst>
          </xdr:cNvPr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" name="Prostoručni oblik 10">
            <a:extLst>
              <a:ext uri="{FF2B5EF4-FFF2-40B4-BE49-F238E27FC236}">
                <a16:creationId xmlns:a16="http://schemas.microsoft.com/office/drawing/2014/main" id="{9E4A6CD3-7B17-4703-8B7B-99538DF54988}"/>
              </a:ext>
            </a:extLst>
          </xdr:cNvPr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" name="Pravokutnik 11">
            <a:extLst>
              <a:ext uri="{FF2B5EF4-FFF2-40B4-BE49-F238E27FC236}">
                <a16:creationId xmlns:a16="http://schemas.microsoft.com/office/drawing/2014/main" id="{8E04E2F9-911C-4525-918B-77D0A7C713F1}"/>
              </a:ext>
            </a:extLst>
          </xdr:cNvPr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4" name="Pravokutnik 12">
            <a:extLst>
              <a:ext uri="{FF2B5EF4-FFF2-40B4-BE49-F238E27FC236}">
                <a16:creationId xmlns:a16="http://schemas.microsoft.com/office/drawing/2014/main" id="{CBA4FBA0-8743-4968-B35D-15B60B414E8B}"/>
              </a:ext>
            </a:extLst>
          </xdr:cNvPr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5" name="Pravokutnik 13">
            <a:extLst>
              <a:ext uri="{FF2B5EF4-FFF2-40B4-BE49-F238E27FC236}">
                <a16:creationId xmlns:a16="http://schemas.microsoft.com/office/drawing/2014/main" id="{C58D911C-2C68-465E-856B-422C84B24110}"/>
              </a:ext>
            </a:extLst>
          </xdr:cNvPr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" name="Pravokutnik 14">
            <a:extLst>
              <a:ext uri="{FF2B5EF4-FFF2-40B4-BE49-F238E27FC236}">
                <a16:creationId xmlns:a16="http://schemas.microsoft.com/office/drawing/2014/main" id="{D7887563-59ED-40FF-A9DC-1EE34070438F}"/>
              </a:ext>
            </a:extLst>
          </xdr:cNvPr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" name="Prostoručni oblik 15">
            <a:extLst>
              <a:ext uri="{FF2B5EF4-FFF2-40B4-BE49-F238E27FC236}">
                <a16:creationId xmlns:a16="http://schemas.microsoft.com/office/drawing/2014/main" id="{4808CD84-1C98-4D93-81BB-EE9F05F21FB7}"/>
              </a:ext>
            </a:extLst>
          </xdr:cNvPr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" name="Prostoručni oblik 16">
            <a:extLst>
              <a:ext uri="{FF2B5EF4-FFF2-40B4-BE49-F238E27FC236}">
                <a16:creationId xmlns:a16="http://schemas.microsoft.com/office/drawing/2014/main" id="{E6A35112-1931-499D-9DB4-746CFE12F39E}"/>
              </a:ext>
            </a:extLst>
          </xdr:cNvPr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" name="Prostoručni oblik 17">
            <a:extLst>
              <a:ext uri="{FF2B5EF4-FFF2-40B4-BE49-F238E27FC236}">
                <a16:creationId xmlns:a16="http://schemas.microsoft.com/office/drawing/2014/main" id="{5454C719-1FC0-426B-A830-41A87C3B07B6}"/>
              </a:ext>
            </a:extLst>
          </xdr:cNvPr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" name="Prostoručni oblik 18">
            <a:extLst>
              <a:ext uri="{FF2B5EF4-FFF2-40B4-BE49-F238E27FC236}">
                <a16:creationId xmlns:a16="http://schemas.microsoft.com/office/drawing/2014/main" id="{A326715F-171F-4C02-98E1-F74EC60CFFC1}"/>
              </a:ext>
            </a:extLst>
          </xdr:cNvPr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Prostoručni oblik 19">
            <a:extLst>
              <a:ext uri="{FF2B5EF4-FFF2-40B4-BE49-F238E27FC236}">
                <a16:creationId xmlns:a16="http://schemas.microsoft.com/office/drawing/2014/main" id="{578B221E-D60B-49BF-8E2E-18A1DAED41F1}"/>
              </a:ext>
            </a:extLst>
          </xdr:cNvPr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" name="Prostoručni oblik 20">
            <a:extLst>
              <a:ext uri="{FF2B5EF4-FFF2-40B4-BE49-F238E27FC236}">
                <a16:creationId xmlns:a16="http://schemas.microsoft.com/office/drawing/2014/main" id="{F92E00B2-7276-469F-A1FD-3C5418258A7A}"/>
              </a:ext>
            </a:extLst>
          </xdr:cNvPr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" name="Prostoručni oblik 21">
            <a:extLst>
              <a:ext uri="{FF2B5EF4-FFF2-40B4-BE49-F238E27FC236}">
                <a16:creationId xmlns:a16="http://schemas.microsoft.com/office/drawing/2014/main" id="{5F8876CA-9A8C-4894-BAD0-2C5316F4D033}"/>
              </a:ext>
            </a:extLst>
          </xdr:cNvPr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" name="Prostoručni oblik 22">
            <a:extLst>
              <a:ext uri="{FF2B5EF4-FFF2-40B4-BE49-F238E27FC236}">
                <a16:creationId xmlns:a16="http://schemas.microsoft.com/office/drawing/2014/main" id="{63E92962-D827-4FD6-BEA4-410BEFB9E37B}"/>
              </a:ext>
            </a:extLst>
          </xdr:cNvPr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" name="Prostoručni oblik 23">
            <a:extLst>
              <a:ext uri="{FF2B5EF4-FFF2-40B4-BE49-F238E27FC236}">
                <a16:creationId xmlns:a16="http://schemas.microsoft.com/office/drawing/2014/main" id="{FA6BB5A2-87A9-425C-886A-F29BB36A33BD}"/>
              </a:ext>
            </a:extLst>
          </xdr:cNvPr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2913</xdr:colOff>
      <xdr:row>13</xdr:row>
      <xdr:rowOff>8404</xdr:rowOff>
    </xdr:from>
    <xdr:to>
      <xdr:col>2</xdr:col>
      <xdr:colOff>493788</xdr:colOff>
      <xdr:row>13</xdr:row>
      <xdr:rowOff>198904</xdr:rowOff>
    </xdr:to>
    <xdr:grpSp>
      <xdr:nvGrpSpPr>
        <xdr:cNvPr id="26" name="Dodaj događaj" descr="Odaberite da biste dodali novi događaj">
          <a:extLst>
            <a:ext uri="{FF2B5EF4-FFF2-40B4-BE49-F238E27FC236}">
              <a16:creationId xmlns:a16="http://schemas.microsoft.com/office/drawing/2014/main" id="{D60FB342-9F21-4B01-81DF-89FE49385CB3}"/>
            </a:ext>
          </a:extLst>
        </xdr:cNvPr>
        <xdr:cNvGrpSpPr/>
      </xdr:nvGrpSpPr>
      <xdr:grpSpPr>
        <a:xfrm>
          <a:off x="183888" y="3485029"/>
          <a:ext cx="1872000" cy="190500"/>
          <a:chOff x="298188" y="4809004"/>
          <a:chExt cx="1542272" cy="190500"/>
        </a:xfrm>
      </xdr:grpSpPr>
      <xdr:sp macro="" textlink="">
        <xdr:nvSpPr>
          <xdr:cNvPr id="27" name="Zaobljeni pravokutnik 111">
            <a:hlinkClick xmlns:r="http://schemas.openxmlformats.org/officeDocument/2006/relationships" r:id="rId1" tooltip="Odaberite da biste dodali novi događaj"/>
            <a:extLst>
              <a:ext uri="{FF2B5EF4-FFF2-40B4-BE49-F238E27FC236}">
                <a16:creationId xmlns:a16="http://schemas.microsoft.com/office/drawing/2014/main" id="{C25870B0-A3F0-4E92-A003-D30B7F5F8C40}"/>
              </a:ext>
            </a:extLst>
          </xdr:cNvPr>
          <xdr:cNvSpPr/>
        </xdr:nvSpPr>
        <xdr:spPr>
          <a:xfrm>
            <a:off x="298188" y="4809004"/>
            <a:ext cx="1542272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hr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DODAJ</a:t>
            </a:r>
            <a:r>
              <a:rPr lang="hr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DOGAĐAJ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28" name="Dodaj događaj">
            <a:extLst>
              <a:ext uri="{FF2B5EF4-FFF2-40B4-BE49-F238E27FC236}">
                <a16:creationId xmlns:a16="http://schemas.microsoft.com/office/drawing/2014/main" id="{FFA4E361-1549-44AA-85F0-50A33E0300E8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29" name="Pravokutnik 15">
              <a:extLst>
                <a:ext uri="{FF2B5EF4-FFF2-40B4-BE49-F238E27FC236}">
                  <a16:creationId xmlns:a16="http://schemas.microsoft.com/office/drawing/2014/main" id="{CC371655-4F93-46AB-AF3B-3CB82D2D0F8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" name="Prostoručni oblik 16">
              <a:extLst>
                <a:ext uri="{FF2B5EF4-FFF2-40B4-BE49-F238E27FC236}">
                  <a16:creationId xmlns:a16="http://schemas.microsoft.com/office/drawing/2014/main" id="{0D759B39-4FFD-4634-B6D7-44F4E313D951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0</xdr:col>
      <xdr:colOff>179575</xdr:colOff>
      <xdr:row>11</xdr:row>
      <xdr:rowOff>36420</xdr:rowOff>
    </xdr:from>
    <xdr:to>
      <xdr:col>2</xdr:col>
      <xdr:colOff>489474</xdr:colOff>
      <xdr:row>11</xdr:row>
      <xdr:rowOff>226920</xdr:rowOff>
    </xdr:to>
    <xdr:grpSp>
      <xdr:nvGrpSpPr>
        <xdr:cNvPr id="31" name="Uređivanje vremena" descr="Odaberite da biste uredili vremenske intervale u planeru">
          <a:hlinkClick xmlns:r="http://schemas.openxmlformats.org/officeDocument/2006/relationships" r:id="rId2" tooltip="Odaberite da biste prikazali raspored"/>
          <a:extLst>
            <a:ext uri="{FF2B5EF4-FFF2-40B4-BE49-F238E27FC236}">
              <a16:creationId xmlns:a16="http://schemas.microsoft.com/office/drawing/2014/main" id="{731A1DCC-B4A9-4F4D-898C-AC144E9767A0}"/>
            </a:ext>
          </a:extLst>
        </xdr:cNvPr>
        <xdr:cNvGrpSpPr/>
      </xdr:nvGrpSpPr>
      <xdr:grpSpPr>
        <a:xfrm>
          <a:off x="179575" y="3036795"/>
          <a:ext cx="1871999" cy="190500"/>
          <a:chOff x="303400" y="4513170"/>
          <a:chExt cx="1533296" cy="190500"/>
        </a:xfrm>
      </xdr:grpSpPr>
      <xdr:sp macro="" textlink="">
        <xdr:nvSpPr>
          <xdr:cNvPr id="32" name="Zaobljeni pravokutnik 117">
            <a:hlinkClick xmlns:r="http://schemas.openxmlformats.org/officeDocument/2006/relationships" r:id="rId2" tooltip="Odaberite da biste prikazali raspored"/>
            <a:extLst>
              <a:ext uri="{FF2B5EF4-FFF2-40B4-BE49-F238E27FC236}">
                <a16:creationId xmlns:a16="http://schemas.microsoft.com/office/drawing/2014/main" id="{C80209F6-D4B5-47BD-8B63-14019DEE5FA4}"/>
              </a:ext>
            </a:extLst>
          </xdr:cNvPr>
          <xdr:cNvSpPr/>
        </xdr:nvSpPr>
        <xdr:spPr>
          <a:xfrm>
            <a:off x="303400" y="4513170"/>
            <a:ext cx="1533296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hr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PRIKAZ</a:t>
            </a:r>
            <a:r>
              <a:rPr lang="hr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DNEVNOG RASPOREDA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33" name="Uređivanje vremena">
            <a:extLst>
              <a:ext uri="{FF2B5EF4-FFF2-40B4-BE49-F238E27FC236}">
                <a16:creationId xmlns:a16="http://schemas.microsoft.com/office/drawing/2014/main" id="{526B6FDD-8540-4294-8339-D89C5CC98DEA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34" name="Pravokutnik 20">
              <a:extLst>
                <a:ext uri="{FF2B5EF4-FFF2-40B4-BE49-F238E27FC236}">
                  <a16:creationId xmlns:a16="http://schemas.microsoft.com/office/drawing/2014/main" id="{E68949C0-C4A0-4EB4-AAA7-38528EDC437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5" name="Prostoručni oblik 21">
              <a:extLst>
                <a:ext uri="{FF2B5EF4-FFF2-40B4-BE49-F238E27FC236}">
                  <a16:creationId xmlns:a16="http://schemas.microsoft.com/office/drawing/2014/main" id="{88D5472A-6035-466B-AE01-033576C77ED6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1</xdr:col>
      <xdr:colOff>280</xdr:colOff>
      <xdr:row>8</xdr:row>
      <xdr:rowOff>198294</xdr:rowOff>
    </xdr:from>
    <xdr:to>
      <xdr:col>1</xdr:col>
      <xdr:colOff>296115</xdr:colOff>
      <xdr:row>10</xdr:row>
      <xdr:rowOff>4993</xdr:rowOff>
    </xdr:to>
    <xdr:grpSp>
      <xdr:nvGrpSpPr>
        <xdr:cNvPr id="36" name="Ikona alatne kutije" descr="Aktovka">
          <a:extLst>
            <a:ext uri="{FF2B5EF4-FFF2-40B4-BE49-F238E27FC236}">
              <a16:creationId xmlns:a16="http://schemas.microsoft.com/office/drawing/2014/main" id="{84CC1468-4A9F-454F-8468-1F6BBB1B2193}"/>
            </a:ext>
          </a:extLst>
        </xdr:cNvPr>
        <xdr:cNvGrpSpPr>
          <a:grpSpLocks noChangeAspect="1"/>
        </xdr:cNvGrpSpPr>
      </xdr:nvGrpSpPr>
      <xdr:grpSpPr bwMode="auto">
        <a:xfrm>
          <a:off x="181255" y="2484294"/>
          <a:ext cx="295835" cy="282949"/>
          <a:chOff x="32" y="131"/>
          <a:chExt cx="31" cy="402"/>
        </a:xfrm>
      </xdr:grpSpPr>
      <xdr:sp macro="" textlink="">
        <xdr:nvSpPr>
          <xdr:cNvPr id="37" name="Pravokutnik 25">
            <a:extLst>
              <a:ext uri="{FF2B5EF4-FFF2-40B4-BE49-F238E27FC236}">
                <a16:creationId xmlns:a16="http://schemas.microsoft.com/office/drawing/2014/main" id="{E41BFCFC-AD8D-4789-806E-C47D26EAB58D}"/>
              </a:ext>
            </a:extLst>
          </xdr:cNvPr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" name="Pravokutnik 26">
            <a:extLst>
              <a:ext uri="{FF2B5EF4-FFF2-40B4-BE49-F238E27FC236}">
                <a16:creationId xmlns:a16="http://schemas.microsoft.com/office/drawing/2014/main" id="{E112929A-2FF8-448D-B1CA-C40DFE61F7DD}"/>
              </a:ext>
            </a:extLst>
          </xdr:cNvPr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39" name="Prostoručni oblik 27">
            <a:extLst>
              <a:ext uri="{FF2B5EF4-FFF2-40B4-BE49-F238E27FC236}">
                <a16:creationId xmlns:a16="http://schemas.microsoft.com/office/drawing/2014/main" id="{494765F8-40DE-4379-B87D-853CCD9E759A}"/>
              </a:ext>
            </a:extLst>
          </xdr:cNvPr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DnevniRaspored" displayName="DnevniRaspored" ref="E3:F75" headerRowCount="0">
  <tableColumns count="2">
    <tableColumn id="1" xr3:uid="{00000000-0010-0000-0000-000001000000}" name="Vrijeme" totalsRowLabel="Zbroj" headerRowDxfId="19" dataDxfId="18" totalsRowDxfId="17" dataCellStyle="Vrijeme">
      <calculatedColumnFormula>'Vremenski intervali'!E3</calculatedColumnFormula>
    </tableColumn>
    <tableColumn id="2" xr3:uid="{00000000-0010-0000-0000-000002000000}" name="Opis" totalsRowFunction="count" headerRowDxfId="16" dataDxfId="15">
      <calculatedColumnFormula>IFERROR(INDEX(PlanerDogađaja[],MATCH(DATEVALUE(VriDat)&amp;DnevniRaspored[[#This Row],[Vrijeme]],TraženjeDatumaIVremena,0),3),"")</calculatedColumnFormula>
    </tableColumn>
  </tableColumns>
  <tableStyleInfo name="Dnevni raspored" showFirstColumn="0" showLastColumn="0" showRowStripes="1" showColumnStripes="0"/>
  <extLst>
    <ext xmlns:x14="http://schemas.microsoft.com/office/spreadsheetml/2009/9/main" uri="{504A1905-F514-4f6f-8877-14C23A59335A}">
      <x14:table altTextSummary="Dnevni raspored koji uključuje događaj za određeni vremenski interval naveden na listu Planer događaj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PlanerDogađaja" displayName="PlanerDogađaja" ref="E2:H15" headerRowDxfId="14" dataDxfId="13">
  <autoFilter ref="E2:H15" xr:uid="{00000000-0009-0000-0100-000003000000}"/>
  <tableColumns count="4">
    <tableColumn id="1" xr3:uid="{00000000-0010-0000-0100-000001000000}" name="DATUM" totalsRowLabel="Zbroj" totalsRowDxfId="12" dataCellStyle="Datum_tablice"/>
    <tableColumn id="2" xr3:uid="{00000000-0010-0000-0100-000002000000}" name="VRIJEME" totalsRowDxfId="11" dataCellStyle="Vrijeme"/>
    <tableColumn id="3" xr3:uid="{00000000-0010-0000-0100-000003000000}" name="OPIS" totalsRowDxfId="10" dataCellStyle="Detalji_o_tablici"/>
    <tableColumn id="4" xr3:uid="{00000000-0010-0000-0100-000004000000}" name="JEDINSTVENA VRIJEDNOST (IZRAČUNATA)" totalsRowFunction="count" dataDxfId="9" totalsRowDxfId="8">
      <calculatedColumnFormula>PlanerDogađaja[[#This Row],[DATUM]]&amp;"|"&amp;COUNTIF($E$3:E3,E3)</calculatedColumnFormula>
    </tableColumn>
  </tableColumns>
  <tableStyleInfo name="Vremenski intervali" showFirstColumn="0" showLastColumn="0" showRowStripes="1" showColumnStripes="0"/>
  <extLst>
    <ext xmlns:x14="http://schemas.microsoft.com/office/spreadsheetml/2009/9/main" uri="{504A1905-F514-4f6f-8877-14C23A59335A}">
      <x14:table altTextSummary="U ovoj se tablici prikazuju datum održavanja, vrijeme održavanja i opis događaj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Vrijeme" displayName="Vrijeme_1" ref="E2:E75" dataDxfId="7">
  <autoFilter ref="E2:E75" xr:uid="{00000000-0009-0000-0100-000001000000}"/>
  <tableColumns count="1">
    <tableColumn id="1" xr3:uid="{00000000-0010-0000-0200-000001000000}" name="Vrijeme" totalsRowFunction="count" dataDxfId="6" totalsRowDxfId="5" dataCellStyle="Vrijeme">
      <calculatedColumnFormula>IFERROR(IF($E2+Inkrement&gt;Vrijeme_završetka,"",$E2+Inkrement),"")</calculatedColumnFormula>
    </tableColumn>
  </tableColumns>
  <tableStyleInfo name="Vremenski intervali" showFirstColumn="0" showLastColumn="0" showRowStripes="1" showColumnStripes="0"/>
  <extLst>
    <ext xmlns:x14="http://schemas.microsoft.com/office/spreadsheetml/2009/9/main" uri="{504A1905-F514-4f6f-8877-14C23A59335A}">
      <x14:table altTextSummary="Popis vremenskih intervala koji se prikazuju na listu Dnevni raspored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M75"/>
  <sheetViews>
    <sheetView showGridLines="0" tabSelected="1" zoomScaleNormal="100" workbookViewId="0"/>
  </sheetViews>
  <sheetFormatPr defaultRowHeight="15" x14ac:dyDescent="0.25"/>
  <cols>
    <col min="1" max="1" width="2.7109375" customWidth="1"/>
    <col min="2" max="3" width="20.7109375" customWidth="1"/>
    <col min="4" max="4" width="2.7109375" customWidth="1"/>
    <col min="5" max="5" width="12.42578125" customWidth="1"/>
    <col min="6" max="6" width="31" customWidth="1"/>
    <col min="7" max="7" width="2.7109375" customWidth="1"/>
    <col min="8" max="8" width="17.7109375" customWidth="1"/>
    <col min="9" max="9" width="16.85546875" customWidth="1"/>
    <col min="10" max="10" width="20.42578125" customWidth="1"/>
    <col min="11" max="11" width="2.7109375" customWidth="1"/>
    <col min="12" max="12" width="3.28515625" customWidth="1"/>
    <col min="13" max="13" width="43.5703125" customWidth="1"/>
    <col min="14" max="14" width="2.7109375" customWidth="1"/>
  </cols>
  <sheetData>
    <row r="1" spans="2:13" ht="39.950000000000003" customHeight="1" x14ac:dyDescent="0.25">
      <c r="B1" s="24" t="s">
        <v>0</v>
      </c>
    </row>
    <row r="2" spans="2:13" ht="27.95" customHeight="1" x14ac:dyDescent="0.25">
      <c r="B2" s="46" t="str">
        <f ca="1">IFERROR(DAY(VriDat),"")</f>
        <v/>
      </c>
      <c r="C2" s="46"/>
      <c r="E2" s="52" t="s">
        <v>10</v>
      </c>
      <c r="F2" s="33" t="str">
        <f ca="1">IFERROR(UPPER(TEXT(DATE(GodinaIzvješća,BrojMjeseca,DanIzvješća),"d. mmmm yyyy")),"")</f>
        <v>6. SEPTEMBER 2019</v>
      </c>
      <c r="H2" s="11" t="s">
        <v>11</v>
      </c>
      <c r="I2" s="11"/>
      <c r="J2" s="11"/>
      <c r="L2" s="12" t="s">
        <v>12</v>
      </c>
      <c r="M2" s="12"/>
    </row>
    <row r="3" spans="2:13" ht="15" customHeight="1" x14ac:dyDescent="0.25">
      <c r="B3" s="46"/>
      <c r="C3" s="46"/>
      <c r="E3" s="42">
        <f>'Vremenski intervali'!E3</f>
        <v>0.25</v>
      </c>
      <c r="F3" s="10" t="str">
        <f ca="1">IFERROR(INDEX(PlanerDogađaja[],MATCH(DATEVALUE(VriDat)&amp;DnevniRaspored[[#This Row],[Vrijeme]],TraženjeDatumaIVremena,0),3),"")</f>
        <v/>
      </c>
      <c r="H3" s="32" t="str">
        <f ca="1">IFERROR(TEXT(DATEVALUE(VriDat)+1,"dddd"),"")</f>
        <v/>
      </c>
      <c r="I3" s="35" t="str">
        <f ca="1">IFERROR(INDEX(PlanerDogađaja[],MATCH($H$6&amp;"|"&amp;ROW(A1),PlanerDogađaja[JEDINSTVENA VRIJEDNOST (IZRAČUNATA)],0),2),"")</f>
        <v/>
      </c>
      <c r="J3" s="29" t="str">
        <f ca="1">IFERROR(INDEX(PlanerDogađaja[],MATCH($H$6&amp;"|"&amp;ROW(A1),PlanerDogađaja[JEDINSTVENA VRIJEDNOST (IZRAČUNATA)],0),3),"")</f>
        <v/>
      </c>
      <c r="L3" s="26"/>
      <c r="M3" s="44" t="s">
        <v>13</v>
      </c>
    </row>
    <row r="4" spans="2:13" ht="15" customHeight="1" x14ac:dyDescent="0.25">
      <c r="B4" s="46"/>
      <c r="C4" s="46"/>
      <c r="E4" s="42">
        <f>'Vremenski intervali'!E4</f>
        <v>0.26041666666666669</v>
      </c>
      <c r="F4" s="10" t="str">
        <f ca="1">IFERROR(INDEX(PlanerDogađaja[],MATCH(DATEVALUE(VriDat)&amp;DnevniRaspored[[#This Row],[Vrijeme]],TraženjeDatumaIVremena,0),3),"")</f>
        <v/>
      </c>
      <c r="H4" s="43" t="str">
        <f ca="1">IFERROR(TEXT(DATEVALUE(VriDat)+1,"d"),"")</f>
        <v/>
      </c>
      <c r="I4" s="37" t="str">
        <f ca="1">IFERROR(INDEX(PlanerDogađaja[],MATCH($H$6&amp;"|"&amp;ROW(A2),PlanerDogađaja[JEDINSTVENA VRIJEDNOST (IZRAČUNATA)],0),2),"")</f>
        <v/>
      </c>
      <c r="J4" s="30" t="str">
        <f ca="1">IFERROR(INDEX(PlanerDogađaja[],MATCH($H$6&amp;"|"&amp;ROW(A2),PlanerDogađaja[JEDINSTVENA VRIJEDNOST (IZRAČUNATA)],0),3),"")</f>
        <v/>
      </c>
      <c r="L4" s="22"/>
      <c r="M4" s="44"/>
    </row>
    <row r="5" spans="2:13" ht="15" customHeight="1" x14ac:dyDescent="0.25">
      <c r="B5" s="46"/>
      <c r="C5" s="46"/>
      <c r="E5" s="42">
        <f>'Vremenski intervali'!E5</f>
        <v>0.27083333333333337</v>
      </c>
      <c r="F5" s="10" t="str">
        <f ca="1">IFERROR(INDEX(PlanerDogađaja[],MATCH(DATEVALUE(VriDat)&amp;DnevniRaspored[[#This Row],[Vrijeme]],TraženjeDatumaIVremena,0),3),"")</f>
        <v/>
      </c>
      <c r="H5" s="43"/>
      <c r="I5" s="37" t="str">
        <f ca="1">IFERROR(INDEX(PlanerDogađaja[],MATCH($H$6&amp;"|"&amp;ROW(A3),PlanerDogađaja[JEDINSTVENA VRIJEDNOST (IZRAČUNATA)],0),2),"")</f>
        <v/>
      </c>
      <c r="J5" s="30" t="str">
        <f ca="1">IFERROR(INDEX(PlanerDogađaja[],MATCH($H$6&amp;"|"&amp;ROW(A3),PlanerDogađaja[JEDINSTVENA VRIJEDNOST (IZRAČUNATA)],0),3),"")</f>
        <v/>
      </c>
      <c r="L5" s="27"/>
      <c r="M5" s="44"/>
    </row>
    <row r="6" spans="2:13" ht="15" customHeight="1" x14ac:dyDescent="0.25">
      <c r="B6" s="46"/>
      <c r="C6" s="46"/>
      <c r="E6" s="42">
        <f>'Vremenski intervali'!E6</f>
        <v>0.28125000000000006</v>
      </c>
      <c r="F6" s="10" t="str">
        <f ca="1">IFERROR(INDEX(PlanerDogađaja[],MATCH(DATEVALUE(VriDat)&amp;DnevniRaspored[[#This Row],[Vrijeme]],TraženjeDatumaIVremena,0),3),"")</f>
        <v/>
      </c>
      <c r="H6" s="3" t="str">
        <f ca="1">IFERROR(VriDat+1,"")</f>
        <v/>
      </c>
      <c r="I6" s="37" t="str">
        <f ca="1">IFERROR(INDEX(PlanerDogađaja[],MATCH($H$6&amp;"|"&amp;ROW(A4),PlanerDogađaja[JEDINSTVENA VRIJEDNOST (IZRAČUNATA)],0),2),"")</f>
        <v/>
      </c>
      <c r="J6" s="30" t="str">
        <f ca="1">IFERROR(INDEX(PlanerDogađaja[],MATCH($H$6&amp;"|"&amp;ROW(A4),PlanerDogađaja[JEDINSTVENA VRIJEDNOST (IZRAČUNATA)],0),3),"")</f>
        <v/>
      </c>
      <c r="L6" s="25"/>
      <c r="M6" s="44" t="s">
        <v>14</v>
      </c>
    </row>
    <row r="7" spans="2:13" ht="15" customHeight="1" x14ac:dyDescent="0.25">
      <c r="B7" s="48" t="str">
        <f ca="1">IFERROR(TEXT(VriDat,"dddd"),"")</f>
        <v>6. SEPTEMBER 2019</v>
      </c>
      <c r="C7" s="48"/>
      <c r="E7" s="42">
        <f>'Vremenski intervali'!E7</f>
        <v>0.29166666666666674</v>
      </c>
      <c r="F7" s="10" t="str">
        <f ca="1">IFERROR(INDEX(PlanerDogađaja[],MATCH(DATEVALUE(VriDat)&amp;DnevniRaspored[[#This Row],[Vrijeme]],TraženjeDatumaIVremena,0),3),"")</f>
        <v/>
      </c>
      <c r="H7" s="1"/>
      <c r="I7" s="37" t="str">
        <f ca="1">IFERROR(INDEX(PlanerDogađaja[],MATCH($H$6&amp;"|"&amp;ROW(A5),PlanerDogađaja[JEDINSTVENA VRIJEDNOST (IZRAČUNATA)],0),2),"")</f>
        <v/>
      </c>
      <c r="J7" s="30" t="str">
        <f ca="1">IFERROR(INDEX(PlanerDogađaja[],MATCH($H$6&amp;"|"&amp;ROW(A5),PlanerDogađaja[JEDINSTVENA VRIJEDNOST (IZRAČUNATA)],0),3),"")</f>
        <v/>
      </c>
      <c r="L7" s="22"/>
      <c r="M7" s="44"/>
    </row>
    <row r="8" spans="2:13" ht="15" customHeight="1" x14ac:dyDescent="0.25">
      <c r="B8" s="48"/>
      <c r="C8" s="48"/>
      <c r="E8" s="42">
        <f>'Vremenski intervali'!E8</f>
        <v>0.30208333333333343</v>
      </c>
      <c r="F8" s="10" t="str">
        <f ca="1">IFERROR(INDEX(PlanerDogađaja[],MATCH(DATEVALUE(VriDat)&amp;DnevniRaspored[[#This Row],[Vrijeme]],TraženjeDatumaIVremena,0),3),"")</f>
        <v/>
      </c>
      <c r="H8" s="2"/>
      <c r="I8" s="37" t="str">
        <f ca="1">IFERROR(INDEX(PlanerDogađaja[],MATCH($H$6&amp;"|"&amp;ROW(A6),PlanerDogađaja[JEDINSTVENA VRIJEDNOST (IZRAČUNATA)],0),2),"")</f>
        <v/>
      </c>
      <c r="J8" s="31" t="str">
        <f ca="1">IFERROR(INDEX(PlanerDogađaja[],MATCH($H$6&amp;"|"&amp;ROW(A6),PlanerDogađaja[JEDINSTVENA VRIJEDNOST (IZRAČUNATA)],0),3),"")</f>
        <v/>
      </c>
      <c r="L8" s="27"/>
      <c r="M8" s="44"/>
    </row>
    <row r="9" spans="2:13" ht="15" customHeight="1" x14ac:dyDescent="0.25">
      <c r="B9" s="48"/>
      <c r="C9" s="48"/>
      <c r="E9" s="42">
        <f>'Vremenski intervali'!E9</f>
        <v>0.31250000000000011</v>
      </c>
      <c r="F9" s="10" t="str">
        <f ca="1">IFERROR(INDEX(PlanerDogađaja[],MATCH(DATEVALUE(VriDat)&amp;DnevniRaspored[[#This Row],[Vrijeme]],TraženjeDatumaIVremena,0),3),"")</f>
        <v/>
      </c>
      <c r="H9" s="32" t="str">
        <f ca="1">IFERROR(TEXT(DATEVALUE(VriDat)+2,"dddd"),"")</f>
        <v/>
      </c>
      <c r="I9" s="35" t="str">
        <f ca="1">IFERROR(INDEX(PlanerDogađaja[],MATCH($H$12&amp;"|"&amp;ROW(A1),PlanerDogađaja[JEDINSTVENA VRIJEDNOST (IZRAČUNATA)],0),2),"")</f>
        <v/>
      </c>
      <c r="J9" s="29" t="str">
        <f ca="1">IFERROR(INDEX(PlanerDogađaja[],MATCH($H$12&amp;"|"&amp;ROW(A1),PlanerDogađaja[JEDINSTVENA VRIJEDNOST (IZRAČUNATA)],0),3),"")</f>
        <v/>
      </c>
      <c r="L9" s="25"/>
      <c r="M9" s="44"/>
    </row>
    <row r="10" spans="2:13" ht="15" customHeight="1" x14ac:dyDescent="0.25">
      <c r="E10" s="42">
        <f>'Vremenski intervali'!E10</f>
        <v>0.3229166666666668</v>
      </c>
      <c r="F10" s="10" t="str">
        <f ca="1">IFERROR(INDEX(PlanerDogađaja[],MATCH(DATEVALUE(VriDat)&amp;DnevniRaspored[[#This Row],[Vrijeme]],TraženjeDatumaIVremena,0),3),"")</f>
        <v/>
      </c>
      <c r="H10" s="43" t="str">
        <f ca="1">IFERROR(TEXT(DATEVALUE(VriDat)+2,"d"),"")</f>
        <v/>
      </c>
      <c r="I10" s="37" t="str">
        <f ca="1">IFERROR(INDEX(PlanerDogađaja[],MATCH($H$12&amp;"|"&amp;ROW(A2),PlanerDogađaja[JEDINSTVENA VRIJEDNOST (IZRAČUNATA)],0),2),"")</f>
        <v/>
      </c>
      <c r="J10" s="30" t="str">
        <f ca="1">IFERROR(INDEX(PlanerDogađaja[],MATCH($H$12&amp;"|"&amp;ROW(A2),PlanerDogađaja[JEDINSTVENA VRIJEDNOST (IZRAČUNATA)],0),3),"")</f>
        <v/>
      </c>
      <c r="L10" s="22"/>
      <c r="M10" s="44"/>
    </row>
    <row r="11" spans="2:13" ht="15" customHeight="1" x14ac:dyDescent="0.25">
      <c r="B11" s="47" t="s">
        <v>1</v>
      </c>
      <c r="C11" s="47"/>
      <c r="E11" s="42">
        <f>'Vremenski intervali'!E11</f>
        <v>0.33333333333333348</v>
      </c>
      <c r="F11" s="10" t="str">
        <f ca="1">IFERROR(INDEX(PlanerDogađaja[],MATCH(DATEVALUE(VriDat)&amp;DnevniRaspored[[#This Row],[Vrijeme]],TraženjeDatumaIVremena,0),3),"")</f>
        <v/>
      </c>
      <c r="H11" s="43"/>
      <c r="I11" s="37" t="str">
        <f ca="1">IFERROR(INDEX(PlanerDogađaja[],MATCH($H$12&amp;"|"&amp;ROW(A3),PlanerDogađaja[JEDINSTVENA VRIJEDNOST (IZRAČUNATA)],0),2),"")</f>
        <v/>
      </c>
      <c r="J11" s="30" t="str">
        <f ca="1">IFERROR(INDEX(PlanerDogađaja[],MATCH($H$12&amp;"|"&amp;ROW(A3),PlanerDogađaja[JEDINSTVENA VRIJEDNOST (IZRAČUNATA)],0),3),"")</f>
        <v/>
      </c>
      <c r="L11" s="27"/>
      <c r="M11" s="44"/>
    </row>
    <row r="12" spans="2:13" ht="15" customHeight="1" x14ac:dyDescent="0.25">
      <c r="E12" s="42">
        <f>'Vremenski intervali'!E12</f>
        <v>0.34375000000000017</v>
      </c>
      <c r="F12" s="10" t="str">
        <f ca="1">IFERROR(INDEX(PlanerDogađaja[],MATCH(DATEVALUE(VriDat)&amp;DnevniRaspored[[#This Row],[Vrijeme]],TraženjeDatumaIVremena,0),3),"")</f>
        <v/>
      </c>
      <c r="H12" s="3" t="str">
        <f ca="1">IFERROR(VriDat+2,"")</f>
        <v/>
      </c>
      <c r="I12" s="37" t="str">
        <f ca="1">IFERROR(INDEX(PlanerDogađaja[],MATCH($H$12&amp;"|"&amp;ROW(A4),PlanerDogađaja[JEDINSTVENA VRIJEDNOST (IZRAČUNATA)],0),2),"")</f>
        <v/>
      </c>
      <c r="J12" s="30" t="str">
        <f ca="1">IFERROR(INDEX(PlanerDogađaja[],MATCH($H$12&amp;"|"&amp;ROW(A4),PlanerDogađaja[JEDINSTVENA VRIJEDNOST (IZRAČUNATA)],0),3),"")</f>
        <v/>
      </c>
      <c r="L12" s="25"/>
      <c r="M12" s="44"/>
    </row>
    <row r="13" spans="2:13" ht="15" customHeight="1" x14ac:dyDescent="0.25">
      <c r="B13" s="21" t="s">
        <v>2</v>
      </c>
      <c r="C13" s="20"/>
      <c r="E13" s="42">
        <f>'Vremenski intervali'!E13</f>
        <v>0.35416666666666685</v>
      </c>
      <c r="F13" s="10" t="str">
        <f ca="1">IFERROR(INDEX(PlanerDogađaja[],MATCH(DATEVALUE(VriDat)&amp;DnevniRaspored[[#This Row],[Vrijeme]],TraženjeDatumaIVremena,0),3),"")</f>
        <v/>
      </c>
      <c r="H13" s="1"/>
      <c r="I13" s="37" t="str">
        <f ca="1">IFERROR(INDEX(PlanerDogađaja[],MATCH($H$12&amp;"|"&amp;ROW(A5),PlanerDogađaja[JEDINSTVENA VRIJEDNOST (IZRAČUNATA)],0),2),"")</f>
        <v/>
      </c>
      <c r="J13" s="30" t="str">
        <f ca="1">IFERROR(INDEX(PlanerDogađaja[],MATCH($H$12&amp;"|"&amp;ROW(A5),PlanerDogađaja[JEDINSTVENA VRIJEDNOST (IZRAČUNATA)],0),3),"")</f>
        <v/>
      </c>
      <c r="L13" s="22"/>
      <c r="M13" s="44"/>
    </row>
    <row r="14" spans="2:13" ht="15" customHeight="1" x14ac:dyDescent="0.25">
      <c r="B14" s="5"/>
      <c r="E14" s="42">
        <f>'Vremenski intervali'!E14</f>
        <v>0.36458333333333354</v>
      </c>
      <c r="F14" s="10" t="str">
        <f ca="1">IFERROR(INDEX(PlanerDogađaja[],MATCH(DATEVALUE(VriDat)&amp;DnevniRaspored[[#This Row],[Vrijeme]],TraženjeDatumaIVremena,0),3),"")</f>
        <v/>
      </c>
      <c r="H14" s="2"/>
      <c r="I14" s="37" t="str">
        <f ca="1">IFERROR(INDEX(PlanerDogađaja[],MATCH($H$12&amp;"|"&amp;ROW(A6),PlanerDogađaja[JEDINSTVENA VRIJEDNOST (IZRAČUNATA)],0),2),"")</f>
        <v/>
      </c>
      <c r="J14" s="31" t="str">
        <f ca="1">IFERROR(INDEX(PlanerDogađaja[],MATCH($H$12&amp;"|"&amp;ROW(A6),PlanerDogađaja[JEDINSTVENA VRIJEDNOST (IZRAČUNATA)],0),3),"")</f>
        <v/>
      </c>
      <c r="L14" s="27"/>
      <c r="M14" s="44"/>
    </row>
    <row r="15" spans="2:13" ht="15" customHeight="1" x14ac:dyDescent="0.25">
      <c r="B15" s="21" t="s">
        <v>3</v>
      </c>
      <c r="C15" s="20"/>
      <c r="E15" s="42">
        <f>'Vremenski intervali'!E15</f>
        <v>0.37500000000000022</v>
      </c>
      <c r="F15" s="10" t="str">
        <f ca="1">IFERROR(INDEX(PlanerDogađaja[],MATCH(DATEVALUE(VriDat)&amp;DnevniRaspored[[#This Row],[Vrijeme]],TraženjeDatumaIVremena,0),3),"")</f>
        <v/>
      </c>
      <c r="H15" s="32" t="str">
        <f ca="1">IFERROR(TEXT(DATEVALUE(VriDat)+3,"dddd"),"")</f>
        <v/>
      </c>
      <c r="I15" s="35" t="str">
        <f ca="1">IFERROR(INDEX(PlanerDogađaja[],MATCH($H$18&amp;"|"&amp;ROW(A1),PlanerDogađaja[JEDINSTVENA VRIJEDNOST (IZRAČUNATA)],0),2),"")</f>
        <v/>
      </c>
      <c r="J15" s="29" t="str">
        <f ca="1">IFERROR(INDEX(PlanerDogađaja[],MATCH($H$18&amp;"|"&amp;ROW(A1),PlanerDogađaja[JEDINSTVENA VRIJEDNOST (IZRAČUNATA)],0),3),"")</f>
        <v/>
      </c>
      <c r="L15" s="25"/>
      <c r="M15" s="44"/>
    </row>
    <row r="16" spans="2:13" ht="15" customHeight="1" x14ac:dyDescent="0.25">
      <c r="B16" s="5"/>
      <c r="C16" s="4"/>
      <c r="E16" s="42">
        <f>'Vremenski intervali'!E16</f>
        <v>0.38541666666666691</v>
      </c>
      <c r="F16" s="10" t="str">
        <f ca="1">IFERROR(INDEX(PlanerDogađaja[],MATCH(DATEVALUE(VriDat)&amp;DnevniRaspored[[#This Row],[Vrijeme]],TraženjeDatumaIVremena,0),3),"")</f>
        <v/>
      </c>
      <c r="H16" s="43" t="str">
        <f ca="1">IFERROR(TEXT(DATEVALUE(VriDat)+3,"d"),"")</f>
        <v/>
      </c>
      <c r="I16" s="37" t="str">
        <f ca="1">IFERROR(INDEX(PlanerDogađaja[],MATCH($H$18&amp;"|"&amp;ROW(A2),PlanerDogađaja[JEDINSTVENA VRIJEDNOST (IZRAČUNATA)],0),2),"")</f>
        <v/>
      </c>
      <c r="J16" s="30" t="str">
        <f ca="1">IFERROR(INDEX(PlanerDogađaja[],MATCH($H$18&amp;"|"&amp;ROW(A2),PlanerDogađaja[JEDINSTVENA VRIJEDNOST (IZRAČUNATA)],0),3),"")</f>
        <v/>
      </c>
      <c r="L16" s="22"/>
      <c r="M16" s="44"/>
    </row>
    <row r="17" spans="2:13" ht="15" customHeight="1" x14ac:dyDescent="0.25">
      <c r="B17" s="21" t="s">
        <v>4</v>
      </c>
      <c r="C17" s="20"/>
      <c r="E17" s="42">
        <f>'Vremenski intervali'!E17</f>
        <v>0.39583333333333359</v>
      </c>
      <c r="F17" s="10" t="str">
        <f ca="1">IFERROR(INDEX(PlanerDogađaja[],MATCH(DATEVALUE(VriDat)&amp;DnevniRaspored[[#This Row],[Vrijeme]],TraženjeDatumaIVremena,0),3),"")</f>
        <v/>
      </c>
      <c r="H17" s="43"/>
      <c r="I17" s="37" t="str">
        <f ca="1">IFERROR(INDEX(PlanerDogađaja[],MATCH($H$18&amp;"|"&amp;ROW(A3),PlanerDogađaja[JEDINSTVENA VRIJEDNOST (IZRAČUNATA)],0),2),"")</f>
        <v/>
      </c>
      <c r="J17" s="30" t="str">
        <f ca="1">IFERROR(INDEX(PlanerDogađaja[],MATCH($H$18&amp;"|"&amp;ROW(A3),PlanerDogađaja[JEDINSTVENA VRIJEDNOST (IZRAČUNATA)],0),3),"")</f>
        <v/>
      </c>
      <c r="L17" s="27"/>
      <c r="M17" s="44"/>
    </row>
    <row r="18" spans="2:13" ht="15" customHeight="1" x14ac:dyDescent="0.25">
      <c r="E18" s="42">
        <f>'Vremenski intervali'!E18</f>
        <v>0.40625000000000028</v>
      </c>
      <c r="F18" s="10" t="str">
        <f ca="1">IFERROR(INDEX(PlanerDogađaja[],MATCH(DATEVALUE(VriDat)&amp;DnevniRaspored[[#This Row],[Vrijeme]],TraženjeDatumaIVremena,0),3),"")</f>
        <v/>
      </c>
      <c r="H18" s="3" t="str">
        <f ca="1">IFERROR(VriDat+3,"")</f>
        <v/>
      </c>
      <c r="I18" s="37" t="str">
        <f ca="1">IFERROR(INDEX(PlanerDogađaja[],MATCH($H$18&amp;"|"&amp;ROW(A4),PlanerDogađaja[JEDINSTVENA VRIJEDNOST (IZRAČUNATA)],0),2),"")</f>
        <v/>
      </c>
      <c r="J18" s="30" t="str">
        <f ca="1">IFERROR(INDEX(PlanerDogađaja[],MATCH($H$18&amp;"|"&amp;ROW(A4),PlanerDogađaja[JEDINSTVENA VRIJEDNOST (IZRAČUNATA)],0),3),"")</f>
        <v/>
      </c>
      <c r="L18" s="25"/>
      <c r="M18" s="44"/>
    </row>
    <row r="19" spans="2:13" ht="15" customHeight="1" x14ac:dyDescent="0.25">
      <c r="B19" s="47" t="s">
        <v>5</v>
      </c>
      <c r="C19" s="47"/>
      <c r="E19" s="42">
        <f>'Vremenski intervali'!E19</f>
        <v>0.41666666666666696</v>
      </c>
      <c r="F19" s="10" t="str">
        <f ca="1">IFERROR(INDEX(PlanerDogađaja[],MATCH(DATEVALUE(VriDat)&amp;DnevniRaspored[[#This Row],[Vrijeme]],TraženjeDatumaIVremena,0),3),"")</f>
        <v/>
      </c>
      <c r="H19" s="1"/>
      <c r="I19" s="37" t="str">
        <f ca="1">IFERROR(INDEX(PlanerDogađaja[],MATCH($H$18&amp;"|"&amp;ROW(A5),PlanerDogađaja[JEDINSTVENA VRIJEDNOST (IZRAČUNATA)],0),2),"")</f>
        <v/>
      </c>
      <c r="J19" s="30" t="str">
        <f ca="1">IFERROR(INDEX(PlanerDogađaja[],MATCH($H$18&amp;"|"&amp;ROW(A5),PlanerDogađaja[JEDINSTVENA VRIJEDNOST (IZRAČUNATA)],0),3),"")</f>
        <v/>
      </c>
      <c r="L19" s="22"/>
      <c r="M19" s="44"/>
    </row>
    <row r="20" spans="2:13" ht="15" customHeight="1" x14ac:dyDescent="0.25">
      <c r="E20" s="42">
        <f>'Vremenski intervali'!E20</f>
        <v>0.42708333333333365</v>
      </c>
      <c r="F20" s="10" t="str">
        <f ca="1">IFERROR(INDEX(PlanerDogađaja[],MATCH(DATEVALUE(VriDat)&amp;DnevniRaspored[[#This Row],[Vrijeme]],TraženjeDatumaIVremena,0),3),"")</f>
        <v/>
      </c>
      <c r="H20" s="2"/>
      <c r="I20" s="37" t="str">
        <f ca="1">IFERROR(INDEX(PlanerDogađaja[],MATCH($H$18&amp;"|"&amp;ROW(A6),PlanerDogađaja[JEDINSTVENA VRIJEDNOST (IZRAČUNATA)],0),2),"")</f>
        <v/>
      </c>
      <c r="J20" s="31" t="str">
        <f ca="1">IFERROR(INDEX(PlanerDogađaja[],MATCH($H$18&amp;"|"&amp;ROW(A6),PlanerDogađaja[JEDINSTVENA VRIJEDNOST (IZRAČUNATA)],0),3),"")</f>
        <v/>
      </c>
      <c r="L20" s="27"/>
      <c r="M20" s="44"/>
    </row>
    <row r="21" spans="2:13" ht="15" customHeight="1" x14ac:dyDescent="0.25">
      <c r="B21" s="28" t="s">
        <v>6</v>
      </c>
      <c r="E21" s="42">
        <f>'Vremenski intervali'!E21</f>
        <v>0.43750000000000033</v>
      </c>
      <c r="F21" s="10" t="str">
        <f ca="1">IFERROR(INDEX(PlanerDogađaja[],MATCH(DATEVALUE(VriDat)&amp;DnevniRaspored[[#This Row],[Vrijeme]],TraženjeDatumaIVremena,0),3),"")</f>
        <v/>
      </c>
      <c r="H21" s="32" t="str">
        <f ca="1">IFERROR(TEXT(DATEVALUE(VriDat)+4,"dddd"),"")</f>
        <v/>
      </c>
      <c r="I21" s="35" t="str">
        <f ca="1">IFERROR(INDEX(PlanerDogađaja[],MATCH($H$24&amp;"|"&amp;ROW(A1),PlanerDogađaja[JEDINSTVENA VRIJEDNOST (IZRAČUNATA)],0),2),"")</f>
        <v/>
      </c>
      <c r="J21" s="29" t="str">
        <f ca="1">IFERROR(INDEX(PlanerDogađaja[],MATCH($H$24&amp;"|"&amp;ROW(A1),PlanerDogađaja[JEDINSTVENA VRIJEDNOST (IZRAČUNATA)],0),3),"")</f>
        <v/>
      </c>
      <c r="L21" s="25"/>
      <c r="M21" s="44"/>
    </row>
    <row r="22" spans="2:13" ht="15" customHeight="1" x14ac:dyDescent="0.25">
      <c r="E22" s="42">
        <f>'Vremenski intervali'!E22</f>
        <v>0.44791666666666702</v>
      </c>
      <c r="F22" s="10" t="str">
        <f ca="1">IFERROR(INDEX(PlanerDogađaja[],MATCH(DATEVALUE(VriDat)&amp;DnevniRaspored[[#This Row],[Vrijeme]],TraženjeDatumaIVremena,0),3),"")</f>
        <v/>
      </c>
      <c r="H22" s="43" t="str">
        <f ca="1">IFERROR(TEXT(DATEVALUE(VriDat)+4,"d"),"")</f>
        <v/>
      </c>
      <c r="I22" s="37" t="str">
        <f ca="1">IFERROR(INDEX(PlanerDogađaja[],MATCH($H$24&amp;"|"&amp;ROW(A2),PlanerDogađaja[JEDINSTVENA VRIJEDNOST (IZRAČUNATA)],0),2),"")</f>
        <v/>
      </c>
      <c r="J22" s="30" t="str">
        <f ca="1">IFERROR(INDEX(PlanerDogađaja[],MATCH($H$24&amp;"|"&amp;ROW(A2),PlanerDogađaja[JEDINSTVENA VRIJEDNOST (IZRAČUNATA)],0),3),"")</f>
        <v/>
      </c>
      <c r="L22" s="22"/>
      <c r="M22" s="44"/>
    </row>
    <row r="23" spans="2:13" ht="15" customHeight="1" x14ac:dyDescent="0.25">
      <c r="B23" s="28" t="s">
        <v>7</v>
      </c>
      <c r="E23" s="42">
        <f>'Vremenski intervali'!E23</f>
        <v>0.4583333333333337</v>
      </c>
      <c r="F23" s="10" t="str">
        <f ca="1">IFERROR(INDEX(PlanerDogađaja[],MATCH(DATEVALUE(VriDat)&amp;DnevniRaspored[[#This Row],[Vrijeme]],TraženjeDatumaIVremena,0),3),"")</f>
        <v/>
      </c>
      <c r="H23" s="43"/>
      <c r="I23" s="37" t="str">
        <f ca="1">IFERROR(INDEX(PlanerDogađaja[],MATCH($H$24&amp;"|"&amp;ROW(A3),PlanerDogađaja[JEDINSTVENA VRIJEDNOST (IZRAČUNATA)],0),2),"")</f>
        <v/>
      </c>
      <c r="J23" s="30" t="str">
        <f ca="1">IFERROR(INDEX(PlanerDogađaja[],MATCH($H$24&amp;"|"&amp;ROW(A3),PlanerDogađaja[JEDINSTVENA VRIJEDNOST (IZRAČUNATA)],0),3),"")</f>
        <v/>
      </c>
      <c r="L23" s="27"/>
      <c r="M23" s="44"/>
    </row>
    <row r="24" spans="2:13" ht="15" customHeight="1" x14ac:dyDescent="0.25">
      <c r="E24" s="42">
        <f>'Vremenski intervali'!E24</f>
        <v>0.46875000000000039</v>
      </c>
      <c r="F24" s="10" t="str">
        <f ca="1">IFERROR(INDEX(PlanerDogađaja[],MATCH(DATEVALUE(VriDat)&amp;DnevniRaspored[[#This Row],[Vrijeme]],TraženjeDatumaIVremena,0),3),"")</f>
        <v/>
      </c>
      <c r="H24" s="3" t="str">
        <f ca="1">IFERROR(VriDat+4,"")</f>
        <v/>
      </c>
      <c r="I24" s="37" t="str">
        <f ca="1">IFERROR(INDEX(PlanerDogađaja[],MATCH($H$24&amp;"|"&amp;ROW(A4),PlanerDogađaja[JEDINSTVENA VRIJEDNOST (IZRAČUNATA)],0),2),"")</f>
        <v/>
      </c>
      <c r="J24" s="30" t="str">
        <f ca="1">IFERROR(INDEX(PlanerDogađaja[],MATCH($H$24&amp;"|"&amp;ROW(A4),PlanerDogađaja[JEDINSTVENA VRIJEDNOST (IZRAČUNATA)],0),3),"")</f>
        <v/>
      </c>
      <c r="L24" s="25"/>
      <c r="M24" s="44"/>
    </row>
    <row r="25" spans="2:13" ht="15" customHeight="1" x14ac:dyDescent="0.25">
      <c r="B25" s="13" t="s">
        <v>8</v>
      </c>
      <c r="C25" s="14"/>
      <c r="E25" s="42">
        <f>'Vremenski intervali'!E25</f>
        <v>0.47916666666666707</v>
      </c>
      <c r="F25" s="10" t="str">
        <f ca="1">IFERROR(INDEX(PlanerDogađaja[],MATCH(DATEVALUE(VriDat)&amp;DnevniRaspored[[#This Row],[Vrijeme]],TraženjeDatumaIVremena,0),3),"")</f>
        <v/>
      </c>
      <c r="H25" s="2"/>
      <c r="I25" s="37" t="str">
        <f ca="1">IFERROR(INDEX(PlanerDogađaja[],MATCH($H$24&amp;"|"&amp;ROW(A5),PlanerDogađaja[JEDINSTVENA VRIJEDNOST (IZRAČUNATA)],0),2),"")</f>
        <v/>
      </c>
      <c r="J25" s="31" t="str">
        <f ca="1">IFERROR(INDEX(PlanerDogađaja[],MATCH($H$24&amp;"|"&amp;ROW(A5),PlanerDogađaja[JEDINSTVENA VRIJEDNOST (IZRAČUNATA)],0),3),"")</f>
        <v/>
      </c>
      <c r="L25" s="22"/>
      <c r="M25" s="44"/>
    </row>
    <row r="26" spans="2:13" ht="15" customHeight="1" x14ac:dyDescent="0.25">
      <c r="B26" s="45" t="s">
        <v>9</v>
      </c>
      <c r="C26" s="45"/>
      <c r="E26" s="42">
        <f>'Vremenski intervali'!E26</f>
        <v>0.48958333333333376</v>
      </c>
      <c r="F26" s="10" t="str">
        <f ca="1">IFERROR(INDEX(PlanerDogađaja[],MATCH(DATEVALUE(VriDat)&amp;DnevniRaspored[[#This Row],[Vrijeme]],TraženjeDatumaIVremena,0),3),"")</f>
        <v/>
      </c>
      <c r="H26" s="32" t="str">
        <f ca="1">IFERROR(TEXT(DATEVALUE(VriDat)+5,"dddd"),"")</f>
        <v/>
      </c>
      <c r="I26" s="36" t="str">
        <f ca="1">IFERROR(INDEX(PlanerDogađaja[],MATCH($H$29&amp;"|"&amp;ROW(A1),PlanerDogađaja[JEDINSTVENA VRIJEDNOST (IZRAČUNATA)],0),2),"")</f>
        <v/>
      </c>
      <c r="J26" s="29" t="str">
        <f ca="1">IFERROR(INDEX(PlanerDogađaja[],MATCH($H$29&amp;"|"&amp;ROW(A1),PlanerDogađaja[JEDINSTVENA VRIJEDNOST (IZRAČUNATA)],0),3),"")</f>
        <v/>
      </c>
      <c r="L26" s="27"/>
      <c r="M26" s="44"/>
    </row>
    <row r="27" spans="2:13" ht="15" customHeight="1" x14ac:dyDescent="0.25">
      <c r="E27" s="42">
        <f>'Vremenski intervali'!E27</f>
        <v>0.50000000000000044</v>
      </c>
      <c r="F27" s="10" t="str">
        <f ca="1">IFERROR(INDEX(PlanerDogađaja[],MATCH(DATEVALUE(VriDat)&amp;DnevniRaspored[[#This Row],[Vrijeme]],TraženjeDatumaIVremena,0),3),"")</f>
        <v/>
      </c>
      <c r="H27" s="43" t="str">
        <f ca="1">IFERROR(TEXT(DATEVALUE(VriDat)+5,"d"),"")</f>
        <v/>
      </c>
      <c r="I27" s="37" t="str">
        <f ca="1">IFERROR(INDEX(PlanerDogađaja[],MATCH($H$29&amp;"|"&amp;ROW(A2),PlanerDogađaja[JEDINSTVENA VRIJEDNOST (IZRAČUNATA)],0),2),"")</f>
        <v/>
      </c>
      <c r="J27" s="30" t="str">
        <f ca="1">IFERROR(INDEX(PlanerDogađaja[],MATCH($H$29&amp;"|"&amp;ROW(A2),PlanerDogađaja[JEDINSTVENA VRIJEDNOST (IZRAČUNATA)],0),3),"")</f>
        <v/>
      </c>
      <c r="L27" s="25"/>
      <c r="M27" s="44"/>
    </row>
    <row r="28" spans="2:13" ht="15" customHeight="1" x14ac:dyDescent="0.25">
      <c r="E28" s="42">
        <f>'Vremenski intervali'!E28</f>
        <v>0.51041666666666707</v>
      </c>
      <c r="F28" s="10" t="str">
        <f ca="1">IFERROR(INDEX(PlanerDogađaja[],MATCH(DATEVALUE(VriDat)&amp;DnevniRaspored[[#This Row],[Vrijeme]],TraženjeDatumaIVremena,0),3),"")</f>
        <v/>
      </c>
      <c r="H28" s="43"/>
      <c r="I28" s="37" t="str">
        <f ca="1">IFERROR(INDEX(PlanerDogađaja[],MATCH($H$29&amp;"|"&amp;ROW(A3),PlanerDogađaja[JEDINSTVENA VRIJEDNOST (IZRAČUNATA)],0),2),"")</f>
        <v/>
      </c>
      <c r="J28" s="30" t="str">
        <f ca="1">IFERROR(INDEX(PlanerDogađaja[],MATCH($H$29&amp;"|"&amp;ROW(A3),PlanerDogađaja[JEDINSTVENA VRIJEDNOST (IZRAČUNATA)],0),3),"")</f>
        <v/>
      </c>
      <c r="L28" s="22"/>
      <c r="M28" s="44"/>
    </row>
    <row r="29" spans="2:13" ht="15" customHeight="1" x14ac:dyDescent="0.25">
      <c r="E29" s="42">
        <f>'Vremenski intervali'!E29</f>
        <v>0.5208333333333337</v>
      </c>
      <c r="F29" s="10" t="str">
        <f ca="1">IFERROR(INDEX(PlanerDogađaja[],MATCH(DATEVALUE(VriDat)&amp;DnevniRaspored[[#This Row],[Vrijeme]],TraženjeDatumaIVremena,0),3),"")</f>
        <v/>
      </c>
      <c r="H29" s="3" t="str">
        <f ca="1">IFERROR(VriDat+5,"")</f>
        <v/>
      </c>
      <c r="I29" s="37" t="str">
        <f ca="1">IFERROR(INDEX(PlanerDogađaja[],MATCH($H$29&amp;"|"&amp;ROW(A4),PlanerDogađaja[JEDINSTVENA VRIJEDNOST (IZRAČUNATA)],0),2),"")</f>
        <v/>
      </c>
      <c r="J29" s="30" t="str">
        <f ca="1">IFERROR(INDEX(PlanerDogađaja[],MATCH($H$29&amp;"|"&amp;ROW(A4),PlanerDogađaja[JEDINSTVENA VRIJEDNOST (IZRAČUNATA)],0),3),"")</f>
        <v/>
      </c>
      <c r="L29" s="27"/>
      <c r="M29" s="44"/>
    </row>
    <row r="30" spans="2:13" ht="15" customHeight="1" x14ac:dyDescent="0.25">
      <c r="E30" s="42">
        <f>'Vremenski intervali'!E30</f>
        <v>0.53125000000000033</v>
      </c>
      <c r="F30" s="10" t="str">
        <f ca="1">IFERROR(INDEX(PlanerDogađaja[],MATCH(DATEVALUE(VriDat)&amp;DnevniRaspored[[#This Row],[Vrijeme]],TraženjeDatumaIVremena,0),3),"")</f>
        <v/>
      </c>
      <c r="H30" s="2"/>
      <c r="I30" s="37" t="str">
        <f ca="1">IFERROR(INDEX(PlanerDogađaja[],MATCH($H$29&amp;"|"&amp;ROW(A5),PlanerDogađaja[JEDINSTVENA VRIJEDNOST (IZRAČUNATA)],0),2),"")</f>
        <v/>
      </c>
      <c r="J30" s="31" t="str">
        <f ca="1">IFERROR(INDEX(PlanerDogađaja[],MATCH($H$29&amp;"|"&amp;ROW(A5),PlanerDogađaja[JEDINSTVENA VRIJEDNOST (IZRAČUNATA)],0),3),"")</f>
        <v/>
      </c>
      <c r="L30" s="25"/>
      <c r="M30" s="44"/>
    </row>
    <row r="31" spans="2:13" ht="15" customHeight="1" x14ac:dyDescent="0.25">
      <c r="E31" s="42">
        <f>'Vremenski intervali'!E31</f>
        <v>0.54166666666666696</v>
      </c>
      <c r="F31" s="10" t="str">
        <f ca="1">IFERROR(INDEX(PlanerDogađaja[],MATCH(DATEVALUE(VriDat)&amp;DnevniRaspored[[#This Row],[Vrijeme]],TraženjeDatumaIVremena,0),3),"")</f>
        <v/>
      </c>
      <c r="H31" s="32" t="str">
        <f ca="1">IFERROR(TEXT(DATEVALUE(VriDat)+6,"dddd"),"")</f>
        <v/>
      </c>
      <c r="I31" s="36" t="str">
        <f ca="1">IFERROR(INDEX(PlanerDogađaja[],MATCH($H$34&amp;"|"&amp;ROW(A1),PlanerDogađaja[JEDINSTVENA VRIJEDNOST (IZRAČUNATA)],0),2),"")</f>
        <v/>
      </c>
      <c r="J31" s="29" t="str">
        <f ca="1">IFERROR(INDEX(PlanerDogađaja[],MATCH($H$34&amp;"|"&amp;ROW(A1),PlanerDogađaja[JEDINSTVENA VRIJEDNOST (IZRAČUNATA)],0),3),"")</f>
        <v/>
      </c>
      <c r="L31" s="22"/>
      <c r="M31" s="44"/>
    </row>
    <row r="32" spans="2:13" ht="15" customHeight="1" x14ac:dyDescent="0.25">
      <c r="E32" s="42">
        <f>'Vremenski intervali'!E32</f>
        <v>0.55208333333333359</v>
      </c>
      <c r="F32" s="10" t="str">
        <f ca="1">IFERROR(INDEX(PlanerDogađaja[],MATCH(DATEVALUE(VriDat)&amp;DnevniRaspored[[#This Row],[Vrijeme]],TraženjeDatumaIVremena,0),3),"")</f>
        <v/>
      </c>
      <c r="H32" s="43" t="str">
        <f ca="1">IFERROR(TEXT(DATEVALUE(VriDat)+6,"d"),"")</f>
        <v/>
      </c>
      <c r="I32" s="37" t="str">
        <f ca="1">IFERROR(INDEX(PlanerDogađaja[],MATCH($H$34&amp;"|"&amp;ROW(A2),PlanerDogađaja[JEDINSTVENA VRIJEDNOST (IZRAČUNATA)],0),2),"")</f>
        <v/>
      </c>
      <c r="J32" s="30" t="str">
        <f ca="1">IFERROR(INDEX(PlanerDogađaja[],MATCH($H$34&amp;"|"&amp;ROW(A2),PlanerDogađaja[JEDINSTVENA VRIJEDNOST (IZRAČUNATA)],0),3),"")</f>
        <v/>
      </c>
      <c r="L32" s="27"/>
      <c r="M32" s="44"/>
    </row>
    <row r="33" spans="5:13" ht="15" customHeight="1" x14ac:dyDescent="0.25">
      <c r="E33" s="42">
        <f>'Vremenski intervali'!E33</f>
        <v>0.56250000000000022</v>
      </c>
      <c r="F33" s="10" t="str">
        <f ca="1">IFERROR(INDEX(PlanerDogađaja[],MATCH(DATEVALUE(VriDat)&amp;DnevniRaspored[[#This Row],[Vrijeme]],TraženjeDatumaIVremena,0),3),"")</f>
        <v/>
      </c>
      <c r="H33" s="43"/>
      <c r="I33" s="37" t="str">
        <f ca="1">IFERROR(INDEX(PlanerDogađaja[],MATCH($H$34&amp;"|"&amp;ROW(A3),PlanerDogađaja[JEDINSTVENA VRIJEDNOST (IZRAČUNATA)],0),2),"")</f>
        <v/>
      </c>
      <c r="J33" s="30" t="str">
        <f ca="1">IFERROR(INDEX(PlanerDogađaja[],MATCH($H$34&amp;"|"&amp;ROW(A3),PlanerDogađaja[JEDINSTVENA VRIJEDNOST (IZRAČUNATA)],0),3),"")</f>
        <v/>
      </c>
      <c r="L33" s="25"/>
      <c r="M33" s="44"/>
    </row>
    <row r="34" spans="5:13" ht="15" customHeight="1" x14ac:dyDescent="0.25">
      <c r="E34" s="42">
        <f>'Vremenski intervali'!E34</f>
        <v>0.57291666666666685</v>
      </c>
      <c r="F34" s="10" t="str">
        <f ca="1">IFERROR(INDEX(PlanerDogađaja[],MATCH(DATEVALUE(VriDat)&amp;DnevniRaspored[[#This Row],[Vrijeme]],TraženjeDatumaIVremena,0),3),"")</f>
        <v/>
      </c>
      <c r="H34" s="3" t="str">
        <f ca="1">IFERROR(VriDat+6,"")</f>
        <v/>
      </c>
      <c r="I34" s="37" t="str">
        <f ca="1">IFERROR(INDEX(PlanerDogađaja[],MATCH($H$34&amp;"|"&amp;ROW(A4),PlanerDogađaja[JEDINSTVENA VRIJEDNOST (IZRAČUNATA)],0),2),"")</f>
        <v/>
      </c>
      <c r="J34" s="30" t="str">
        <f ca="1">IFERROR(INDEX(PlanerDogađaja[],MATCH($H$34&amp;"|"&amp;ROW(A4),PlanerDogađaja[JEDINSTVENA VRIJEDNOST (IZRAČUNATA)],0),3),"")</f>
        <v/>
      </c>
      <c r="L34" s="22"/>
      <c r="M34" s="44"/>
    </row>
    <row r="35" spans="5:13" ht="15" customHeight="1" x14ac:dyDescent="0.25">
      <c r="E35" s="42">
        <f>'Vremenski intervali'!E35</f>
        <v>0.58333333333333348</v>
      </c>
      <c r="F35" s="10" t="str">
        <f ca="1">IFERROR(INDEX(PlanerDogađaja[],MATCH(DATEVALUE(VriDat)&amp;DnevniRaspored[[#This Row],[Vrijeme]],TraženjeDatumaIVremena,0),3),"")</f>
        <v/>
      </c>
      <c r="H35" s="2"/>
      <c r="I35" s="38" t="str">
        <f ca="1">IFERROR(INDEX(PlanerDogađaja[],MATCH($H$34&amp;"|"&amp;ROW(A5),PlanerDogađaja[JEDINSTVENA VRIJEDNOST (IZRAČUNATA)],0),2),"")</f>
        <v/>
      </c>
      <c r="J35" s="31" t="str">
        <f ca="1">IFERROR(INDEX(PlanerDogađaja[],MATCH($H$34&amp;"|"&amp;ROW(A5),PlanerDogađaja[JEDINSTVENA VRIJEDNOST (IZRAČUNATA)],0),3),"")</f>
        <v/>
      </c>
      <c r="L35" s="27"/>
      <c r="M35" s="44"/>
    </row>
    <row r="36" spans="5:13" x14ac:dyDescent="0.25">
      <c r="E36" s="42">
        <f>'Vremenski intervali'!E36</f>
        <v>0.59375000000000011</v>
      </c>
      <c r="F36" t="str">
        <f ca="1">IFERROR(INDEX(PlanerDogađaja[],MATCH(DATEVALUE(VriDat)&amp;DnevniRaspored[[#This Row],[Vrijeme]],TraženjeDatumaIVremena,0),3),"")</f>
        <v/>
      </c>
    </row>
    <row r="37" spans="5:13" x14ac:dyDescent="0.25">
      <c r="E37" s="42">
        <f>'Vremenski intervali'!E37</f>
        <v>0.60416666666666674</v>
      </c>
      <c r="F37" t="str">
        <f ca="1">IFERROR(INDEX(PlanerDogađaja[],MATCH(DATEVALUE(VriDat)&amp;DnevniRaspored[[#This Row],[Vrijeme]],TraženjeDatumaIVremena,0),3),"")</f>
        <v/>
      </c>
    </row>
    <row r="38" spans="5:13" x14ac:dyDescent="0.25">
      <c r="E38" s="42">
        <f>'Vremenski intervali'!E38</f>
        <v>0.61458333333333337</v>
      </c>
      <c r="F38" t="str">
        <f ca="1">IFERROR(INDEX(PlanerDogađaja[],MATCH(DATEVALUE(VriDat)&amp;DnevniRaspored[[#This Row],[Vrijeme]],TraženjeDatumaIVremena,0),3),"")</f>
        <v/>
      </c>
    </row>
    <row r="39" spans="5:13" x14ac:dyDescent="0.25">
      <c r="E39" s="42">
        <f>'Vremenski intervali'!E39</f>
        <v>0.625</v>
      </c>
      <c r="F39" t="str">
        <f ca="1">IFERROR(INDEX(PlanerDogađaja[],MATCH(DATEVALUE(VriDat)&amp;DnevniRaspored[[#This Row],[Vrijeme]],TraženjeDatumaIVremena,0),3),"")</f>
        <v/>
      </c>
    </row>
    <row r="40" spans="5:13" x14ac:dyDescent="0.25">
      <c r="E40" s="42">
        <f>'Vremenski intervali'!E40</f>
        <v>0.63541666666666663</v>
      </c>
      <c r="F40" t="str">
        <f ca="1">IFERROR(INDEX(PlanerDogađaja[],MATCH(DATEVALUE(VriDat)&amp;DnevniRaspored[[#This Row],[Vrijeme]],TraženjeDatumaIVremena,0),3),"")</f>
        <v/>
      </c>
    </row>
    <row r="41" spans="5:13" x14ac:dyDescent="0.25">
      <c r="E41" s="42">
        <f>'Vremenski intervali'!E41</f>
        <v>0.64583333333333326</v>
      </c>
      <c r="F41" t="str">
        <f ca="1">IFERROR(INDEX(PlanerDogađaja[],MATCH(DATEVALUE(VriDat)&amp;DnevniRaspored[[#This Row],[Vrijeme]],TraženjeDatumaIVremena,0),3),"")</f>
        <v/>
      </c>
    </row>
    <row r="42" spans="5:13" x14ac:dyDescent="0.25">
      <c r="E42" s="42">
        <f>'Vremenski intervali'!E42</f>
        <v>0.65624999999999989</v>
      </c>
      <c r="F42" t="str">
        <f ca="1">IFERROR(INDEX(PlanerDogađaja[],MATCH(DATEVALUE(VriDat)&amp;DnevniRaspored[[#This Row],[Vrijeme]],TraženjeDatumaIVremena,0),3),"")</f>
        <v/>
      </c>
    </row>
    <row r="43" spans="5:13" x14ac:dyDescent="0.25">
      <c r="E43" s="42">
        <f>'Vremenski intervali'!E43</f>
        <v>0.66666666666666652</v>
      </c>
      <c r="F43" t="str">
        <f ca="1">IFERROR(INDEX(PlanerDogađaja[],MATCH(DATEVALUE(VriDat)&amp;DnevniRaspored[[#This Row],[Vrijeme]],TraženjeDatumaIVremena,0),3),"")</f>
        <v/>
      </c>
    </row>
    <row r="44" spans="5:13" x14ac:dyDescent="0.25">
      <c r="E44" s="42">
        <f>'Vremenski intervali'!E44</f>
        <v>0.67708333333333315</v>
      </c>
      <c r="F44" t="str">
        <f ca="1">IFERROR(INDEX(PlanerDogađaja[],MATCH(DATEVALUE(VriDat)&amp;DnevniRaspored[[#This Row],[Vrijeme]],TraženjeDatumaIVremena,0),3),"")</f>
        <v/>
      </c>
    </row>
    <row r="45" spans="5:13" x14ac:dyDescent="0.25">
      <c r="E45" s="42">
        <f>'Vremenski intervali'!E45</f>
        <v>0.68749999999999978</v>
      </c>
      <c r="F45" t="str">
        <f ca="1">IFERROR(INDEX(PlanerDogađaja[],MATCH(DATEVALUE(VriDat)&amp;DnevniRaspored[[#This Row],[Vrijeme]],TraženjeDatumaIVremena,0),3),"")</f>
        <v/>
      </c>
    </row>
    <row r="46" spans="5:13" x14ac:dyDescent="0.25">
      <c r="E46" s="42">
        <f>'Vremenski intervali'!E46</f>
        <v>0.69791666666666641</v>
      </c>
      <c r="F46" t="str">
        <f ca="1">IFERROR(INDEX(PlanerDogađaja[],MATCH(DATEVALUE(VriDat)&amp;DnevniRaspored[[#This Row],[Vrijeme]],TraženjeDatumaIVremena,0),3),"")</f>
        <v/>
      </c>
    </row>
    <row r="47" spans="5:13" x14ac:dyDescent="0.25">
      <c r="E47" s="42">
        <f>'Vremenski intervali'!E47</f>
        <v>0.70833333333333304</v>
      </c>
      <c r="F47" t="str">
        <f ca="1">IFERROR(INDEX(PlanerDogađaja[],MATCH(DATEVALUE(VriDat)&amp;DnevniRaspored[[#This Row],[Vrijeme]],TraženjeDatumaIVremena,0),3),"")</f>
        <v/>
      </c>
    </row>
    <row r="48" spans="5:13" x14ac:dyDescent="0.25">
      <c r="E48" s="42">
        <f>'Vremenski intervali'!E48</f>
        <v>0.71874999999999967</v>
      </c>
      <c r="F48" t="str">
        <f ca="1">IFERROR(INDEX(PlanerDogađaja[],MATCH(DATEVALUE(VriDat)&amp;DnevniRaspored[[#This Row],[Vrijeme]],TraženjeDatumaIVremena,0),3),"")</f>
        <v/>
      </c>
    </row>
    <row r="49" spans="5:6" x14ac:dyDescent="0.25">
      <c r="E49" s="42">
        <f>'Vremenski intervali'!E49</f>
        <v>0.7291666666666663</v>
      </c>
      <c r="F49" t="str">
        <f ca="1">IFERROR(INDEX(PlanerDogađaja[],MATCH(DATEVALUE(VriDat)&amp;DnevniRaspored[[#This Row],[Vrijeme]],TraženjeDatumaIVremena,0),3),"")</f>
        <v/>
      </c>
    </row>
    <row r="50" spans="5:6" x14ac:dyDescent="0.25">
      <c r="E50" s="42">
        <f>'Vremenski intervali'!E50</f>
        <v>0.73958333333333293</v>
      </c>
      <c r="F50" t="str">
        <f ca="1">IFERROR(INDEX(PlanerDogađaja[],MATCH(DATEVALUE(VriDat)&amp;DnevniRaspored[[#This Row],[Vrijeme]],TraženjeDatumaIVremena,0),3),"")</f>
        <v/>
      </c>
    </row>
    <row r="51" spans="5:6" x14ac:dyDescent="0.25">
      <c r="E51" s="42">
        <f>'Vremenski intervali'!E51</f>
        <v>0.74999999999999956</v>
      </c>
      <c r="F51" t="str">
        <f ca="1">IFERROR(INDEX(PlanerDogađaja[],MATCH(DATEVALUE(VriDat)&amp;DnevniRaspored[[#This Row],[Vrijeme]],TraženjeDatumaIVremena,0),3),"")</f>
        <v/>
      </c>
    </row>
    <row r="52" spans="5:6" x14ac:dyDescent="0.25">
      <c r="E52" s="42">
        <f>'Vremenski intervali'!E52</f>
        <v>0.76041666666666619</v>
      </c>
      <c r="F52" t="str">
        <f ca="1">IFERROR(INDEX(PlanerDogađaja[],MATCH(DATEVALUE(VriDat)&amp;DnevniRaspored[[#This Row],[Vrijeme]],TraženjeDatumaIVremena,0),3),"")</f>
        <v/>
      </c>
    </row>
    <row r="53" spans="5:6" x14ac:dyDescent="0.25">
      <c r="E53" s="42">
        <f>'Vremenski intervali'!E53</f>
        <v>0.77083333333333282</v>
      </c>
      <c r="F53" t="str">
        <f ca="1">IFERROR(INDEX(PlanerDogađaja[],MATCH(DATEVALUE(VriDat)&amp;DnevniRaspored[[#This Row],[Vrijeme]],TraženjeDatumaIVremena,0),3),"")</f>
        <v/>
      </c>
    </row>
    <row r="54" spans="5:6" x14ac:dyDescent="0.25">
      <c r="E54" s="42">
        <f>'Vremenski intervali'!E54</f>
        <v>0.78124999999999944</v>
      </c>
      <c r="F54" t="str">
        <f ca="1">IFERROR(INDEX(PlanerDogađaja[],MATCH(DATEVALUE(VriDat)&amp;DnevniRaspored[[#This Row],[Vrijeme]],TraženjeDatumaIVremena,0),3),"")</f>
        <v/>
      </c>
    </row>
    <row r="55" spans="5:6" x14ac:dyDescent="0.25">
      <c r="E55" s="42">
        <f>'Vremenski intervali'!E55</f>
        <v>0.79166666666666607</v>
      </c>
      <c r="F55" t="str">
        <f ca="1">IFERROR(INDEX(PlanerDogađaja[],MATCH(DATEVALUE(VriDat)&amp;DnevniRaspored[[#This Row],[Vrijeme]],TraženjeDatumaIVremena,0),3),"")</f>
        <v/>
      </c>
    </row>
    <row r="56" spans="5:6" x14ac:dyDescent="0.25">
      <c r="E56" s="42">
        <f>'Vremenski intervali'!E56</f>
        <v>0.8020833333333327</v>
      </c>
      <c r="F56" t="str">
        <f ca="1">IFERROR(INDEX(PlanerDogađaja[],MATCH(DATEVALUE(VriDat)&amp;DnevniRaspored[[#This Row],[Vrijeme]],TraženjeDatumaIVremena,0),3),"")</f>
        <v/>
      </c>
    </row>
    <row r="57" spans="5:6" x14ac:dyDescent="0.25">
      <c r="E57" s="42">
        <f>'Vremenski intervali'!E57</f>
        <v>0.81249999999999933</v>
      </c>
      <c r="F57" t="str">
        <f ca="1">IFERROR(INDEX(PlanerDogađaja[],MATCH(DATEVALUE(VriDat)&amp;DnevniRaspored[[#This Row],[Vrijeme]],TraženjeDatumaIVremena,0),3),"")</f>
        <v/>
      </c>
    </row>
    <row r="58" spans="5:6" x14ac:dyDescent="0.25">
      <c r="E58" s="42">
        <f>'Vremenski intervali'!E58</f>
        <v>0.82291666666666596</v>
      </c>
      <c r="F58" t="str">
        <f ca="1">IFERROR(INDEX(PlanerDogađaja[],MATCH(DATEVALUE(VriDat)&amp;DnevniRaspored[[#This Row],[Vrijeme]],TraženjeDatumaIVremena,0),3),"")</f>
        <v/>
      </c>
    </row>
    <row r="59" spans="5:6" x14ac:dyDescent="0.25">
      <c r="E59" s="42">
        <f>'Vremenski intervali'!E59</f>
        <v>0.83333333333333259</v>
      </c>
      <c r="F59" t="str">
        <f ca="1">IFERROR(INDEX(PlanerDogađaja[],MATCH(DATEVALUE(VriDat)&amp;DnevniRaspored[[#This Row],[Vrijeme]],TraženjeDatumaIVremena,0),3),"")</f>
        <v/>
      </c>
    </row>
    <row r="60" spans="5:6" x14ac:dyDescent="0.25">
      <c r="E60" s="42">
        <f>'Vremenski intervali'!E60</f>
        <v>0.84374999999999922</v>
      </c>
      <c r="F60" t="str">
        <f ca="1">IFERROR(INDEX(PlanerDogađaja[],MATCH(DATEVALUE(VriDat)&amp;DnevniRaspored[[#This Row],[Vrijeme]],TraženjeDatumaIVremena,0),3),"")</f>
        <v/>
      </c>
    </row>
    <row r="61" spans="5:6" x14ac:dyDescent="0.25">
      <c r="E61" s="42">
        <f>'Vremenski intervali'!E61</f>
        <v>0.85416666666666585</v>
      </c>
      <c r="F61" t="str">
        <f ca="1">IFERROR(INDEX(PlanerDogađaja[],MATCH(DATEVALUE(VriDat)&amp;DnevniRaspored[[#This Row],[Vrijeme]],TraženjeDatumaIVremena,0),3),"")</f>
        <v/>
      </c>
    </row>
    <row r="62" spans="5:6" x14ac:dyDescent="0.25">
      <c r="E62" s="42">
        <f>'Vremenski intervali'!E62</f>
        <v>0.86458333333333248</v>
      </c>
      <c r="F62" t="str">
        <f ca="1">IFERROR(INDEX(PlanerDogađaja[],MATCH(DATEVALUE(VriDat)&amp;DnevniRaspored[[#This Row],[Vrijeme]],TraženjeDatumaIVremena,0),3),"")</f>
        <v/>
      </c>
    </row>
    <row r="63" spans="5:6" x14ac:dyDescent="0.25">
      <c r="E63" s="42">
        <f>'Vremenski intervali'!E63</f>
        <v>0.87499999999999911</v>
      </c>
      <c r="F63" t="str">
        <f ca="1">IFERROR(INDEX(PlanerDogađaja[],MATCH(DATEVALUE(VriDat)&amp;DnevniRaspored[[#This Row],[Vrijeme]],TraženjeDatumaIVremena,0),3),"")</f>
        <v/>
      </c>
    </row>
    <row r="64" spans="5:6" x14ac:dyDescent="0.25">
      <c r="E64" s="42" t="str">
        <f>'Vremenski intervali'!E64</f>
        <v/>
      </c>
      <c r="F64" t="str">
        <f ca="1">IFERROR(INDEX(PlanerDogađaja[],MATCH(DATEVALUE(VriDat)&amp;DnevniRaspored[[#This Row],[Vrijeme]],TraženjeDatumaIVremena,0),3),"")</f>
        <v/>
      </c>
    </row>
    <row r="65" spans="5:6" x14ac:dyDescent="0.25">
      <c r="E65" s="42" t="str">
        <f>'Vremenski intervali'!E65</f>
        <v/>
      </c>
      <c r="F65" t="str">
        <f ca="1">IFERROR(INDEX(PlanerDogađaja[],MATCH(DATEVALUE(VriDat)&amp;DnevniRaspored[[#This Row],[Vrijeme]],TraženjeDatumaIVremena,0),3),"")</f>
        <v/>
      </c>
    </row>
    <row r="66" spans="5:6" x14ac:dyDescent="0.25">
      <c r="E66" s="42" t="str">
        <f>'Vremenski intervali'!E66</f>
        <v/>
      </c>
      <c r="F66" t="str">
        <f ca="1">IFERROR(INDEX(PlanerDogađaja[],MATCH(DATEVALUE(VriDat)&amp;DnevniRaspored[[#This Row],[Vrijeme]],TraženjeDatumaIVremena,0),3),"")</f>
        <v/>
      </c>
    </row>
    <row r="67" spans="5:6" x14ac:dyDescent="0.25">
      <c r="E67" s="42" t="str">
        <f>'Vremenski intervali'!E67</f>
        <v/>
      </c>
      <c r="F67" t="str">
        <f ca="1">IFERROR(INDEX(PlanerDogađaja[],MATCH(DATEVALUE(VriDat)&amp;DnevniRaspored[[#This Row],[Vrijeme]],TraženjeDatumaIVremena,0),3),"")</f>
        <v/>
      </c>
    </row>
    <row r="68" spans="5:6" x14ac:dyDescent="0.25">
      <c r="E68" s="42" t="str">
        <f>'Vremenski intervali'!E68</f>
        <v/>
      </c>
      <c r="F68" t="str">
        <f ca="1">IFERROR(INDEX(PlanerDogađaja[],MATCH(DATEVALUE(VriDat)&amp;DnevniRaspored[[#This Row],[Vrijeme]],TraženjeDatumaIVremena,0),3),"")</f>
        <v/>
      </c>
    </row>
    <row r="69" spans="5:6" x14ac:dyDescent="0.25">
      <c r="E69" s="42" t="str">
        <f>'Vremenski intervali'!E69</f>
        <v/>
      </c>
      <c r="F69" t="str">
        <f ca="1">IFERROR(INDEX(PlanerDogađaja[],MATCH(DATEVALUE(VriDat)&amp;DnevniRaspored[[#This Row],[Vrijeme]],TraženjeDatumaIVremena,0),3),"")</f>
        <v/>
      </c>
    </row>
    <row r="70" spans="5:6" x14ac:dyDescent="0.25">
      <c r="E70" s="42" t="str">
        <f>'Vremenski intervali'!E70</f>
        <v/>
      </c>
      <c r="F70" t="str">
        <f ca="1">IFERROR(INDEX(PlanerDogađaja[],MATCH(DATEVALUE(VriDat)&amp;DnevniRaspored[[#This Row],[Vrijeme]],TraženjeDatumaIVremena,0),3),"")</f>
        <v/>
      </c>
    </row>
    <row r="71" spans="5:6" x14ac:dyDescent="0.25">
      <c r="E71" s="42" t="str">
        <f>'Vremenski intervali'!E71</f>
        <v/>
      </c>
      <c r="F71" t="str">
        <f ca="1">IFERROR(INDEX(PlanerDogađaja[],MATCH(DATEVALUE(VriDat)&amp;DnevniRaspored[[#This Row],[Vrijeme]],TraženjeDatumaIVremena,0),3),"")</f>
        <v/>
      </c>
    </row>
    <row r="72" spans="5:6" x14ac:dyDescent="0.25">
      <c r="E72" s="42" t="str">
        <f>'Vremenski intervali'!E72</f>
        <v/>
      </c>
      <c r="F72" t="str">
        <f ca="1">IFERROR(INDEX(PlanerDogađaja[],MATCH(DATEVALUE(VriDat)&amp;DnevniRaspored[[#This Row],[Vrijeme]],TraženjeDatumaIVremena,0),3),"")</f>
        <v/>
      </c>
    </row>
    <row r="73" spans="5:6" x14ac:dyDescent="0.25">
      <c r="E73" s="42" t="str">
        <f>'Vremenski intervali'!E73</f>
        <v/>
      </c>
      <c r="F73" t="str">
        <f ca="1">IFERROR(INDEX(PlanerDogađaja[],MATCH(DATEVALUE(VriDat)&amp;DnevniRaspored[[#This Row],[Vrijeme]],TraženjeDatumaIVremena,0),3),"")</f>
        <v/>
      </c>
    </row>
    <row r="74" spans="5:6" x14ac:dyDescent="0.25">
      <c r="E74" s="42" t="str">
        <f>'Vremenski intervali'!E74</f>
        <v/>
      </c>
      <c r="F74" t="str">
        <f ca="1">IFERROR(INDEX(PlanerDogađaja[],MATCH(DATEVALUE(VriDat)&amp;DnevniRaspored[[#This Row],[Vrijeme]],TraženjeDatumaIVremena,0),3),"")</f>
        <v/>
      </c>
    </row>
    <row r="75" spans="5:6" x14ac:dyDescent="0.25">
      <c r="E75" s="42" t="str">
        <f>'Vremenski intervali'!E75</f>
        <v/>
      </c>
      <c r="F75" t="str">
        <f ca="1">IFERROR(INDEX(PlanerDogađaja[],MATCH(DATEVALUE(VriDat)&amp;DnevniRaspored[[#This Row],[Vrijeme]],TraženjeDatumaIVremena,0),3),"")</f>
        <v/>
      </c>
    </row>
  </sheetData>
  <mergeCells count="22">
    <mergeCell ref="B26:C26"/>
    <mergeCell ref="H32:H33"/>
    <mergeCell ref="B2:C6"/>
    <mergeCell ref="M24:M26"/>
    <mergeCell ref="M27:M29"/>
    <mergeCell ref="M30:M32"/>
    <mergeCell ref="B11:C11"/>
    <mergeCell ref="B19:C19"/>
    <mergeCell ref="H10:H11"/>
    <mergeCell ref="H16:H17"/>
    <mergeCell ref="H22:H23"/>
    <mergeCell ref="H4:H5"/>
    <mergeCell ref="M18:M20"/>
    <mergeCell ref="B7:C9"/>
    <mergeCell ref="M3:M5"/>
    <mergeCell ref="M6:M8"/>
    <mergeCell ref="H27:H28"/>
    <mergeCell ref="M12:M14"/>
    <mergeCell ref="M33:M35"/>
    <mergeCell ref="M9:M11"/>
    <mergeCell ref="M15:M17"/>
    <mergeCell ref="M21:M23"/>
  </mergeCells>
  <conditionalFormatting sqref="E3:F75">
    <cfRule type="expression" dxfId="4" priority="1">
      <formula>$E3&gt;Vrijeme_završetka</formula>
    </cfRule>
    <cfRule type="expression" dxfId="3" priority="2">
      <formula>$E3=Vrijeme_završetka</formula>
    </cfRule>
    <cfRule type="expression" dxfId="2" priority="3">
      <formula>LOWER(TRIM($F3))=IstaknutoRaspored</formula>
    </cfRule>
  </conditionalFormatting>
  <dataValidations count="23">
    <dataValidation allowBlank="1" showInputMessage="1" showErrorMessage="1" prompt="U ovu ćeliju unesite godinu" sqref="C13" xr:uid="{00000000-0002-0000-0000-000000000000}"/>
    <dataValidation type="list" errorStyle="warning" allowBlank="1" showInputMessage="1" showErrorMessage="1" error="Među stavkama na popisu odaberite mjesec. Odaberite ODUSTANI, a zatim pritisnite ALT + STRELICA PREMA DOLJE da biste odabrali stavku s padajućeg popisa" prompt="Odaberite mjesec s padajućeg popisa. Pritisnite ALT + STRELICA PREMA DOLJE pa ENTER da biste odabrali mjesec" sqref="C15" xr:uid="{00000000-0002-0000-0000-000001000000}">
      <formula1>"Siječanj, Veljača, Ožujak, Travanj, Svibanj, Lipanj, Srpanj, Kolovoz, Rujan, Listopad, Studeni, Prosinac"</formula1>
    </dataValidation>
    <dataValidation type="whole" errorStyle="warning" allowBlank="1" showInputMessage="1" showErrorMessage="1" error="Unesite vrijednost dana između 1 i 31" prompt="U ovu ćeliju unesite dan" sqref="C17" xr:uid="{00000000-0002-0000-0000-000002000000}">
      <formula1>1</formula1>
      <formula2>31</formula2>
    </dataValidation>
    <dataValidation allowBlank="1" showInputMessage="1" showErrorMessage="1" prompt="U ovoj se ćeliji nalazi automatski utvrđen datum. U ovom se stupcu nalaze događaji automatski uneseni na temelju radnog lista Planer događaja. Po zadanom će se koristiti današnji datum ako se ne odredi nijedan datum" sqref="F2" xr:uid="{00000000-0002-0000-0000-000003000000}"/>
    <dataValidation allowBlank="1" showInputMessage="1" showErrorMessage="1" prompt="U ovaj stupac unesite bilješke ili popis obveza" sqref="M2" xr:uid="{00000000-0002-0000-0000-000004000000}"/>
    <dataValidation allowBlank="1" showInputMessage="1" showErrorMessage="1" prompt="Automatski ažuriran dan na temelju dana unesenog u ćeliju C17. Ako je ćelija C17 prazna, po zadanom će se koristiti današnji datum." sqref="B2:C6" xr:uid="{00000000-0002-0000-0000-000005000000}"/>
    <dataValidation allowBlank="1" showInputMessage="1" showErrorMessage="1" prompt="Automatski utvrđen dan na temelju datuma unesenih u ćelije od C13 do C17" sqref="B7:C9" xr:uid="{00000000-0002-0000-0000-000006000000}"/>
    <dataValidation allowBlank="1" showInputMessage="1" showErrorMessage="1" prompt="Navigacijska veza na radni list Vremenski intervali za uređivanje vremena" sqref="B21" xr:uid="{00000000-0002-0000-0000-000007000000}"/>
    <dataValidation allowBlank="1" showInputMessage="1" showErrorMessage="1" prompt="Navigacijska veza na radni list Planer događaja za dodavanje događaja" sqref="B23" xr:uid="{00000000-0002-0000-0000-000008000000}"/>
    <dataValidation allowBlank="1" showInputMessage="1" showErrorMessage="1" prompt="Pregledajte raspored po danu i tjednu te dodajte bilješke na ovaj radni list. Na radnom listu Planer događaja dodajte događaje za bilo koji datum. Na radnom listu Vremenski intervali izmijenite vrijeme i intervale rasporeda" sqref="A1" xr:uid="{00000000-0002-0000-0000-000009000000}"/>
    <dataValidation allowBlank="1" showInputMessage="1" showErrorMessage="1" prompt="Unesite aktivnost ili stavku koje želite istaknuti u rasporedu" sqref="B26:C26" xr:uid="{00000000-0002-0000-0000-00000A000000}"/>
    <dataValidation allowBlank="1" showInputMessage="1" showErrorMessage="1" prompt="Automatski ažuriran raspored vremena na temelju definicija u tablici Vrijeme na radnom listu Vremenski intervali. U ovoj se ćeliji nalazi slika sata" sqref="E2" xr:uid="{00000000-0002-0000-0000-00000B000000}"/>
    <dataValidation allowBlank="1" showInputMessage="1" showErrorMessage="1" prompt="Automatski ažurirano vrijeme iz planera događaja nalazi se u stupcu I" sqref="I2" xr:uid="{00000000-0002-0000-0000-00000C000000}"/>
    <dataValidation allowBlank="1" showInputMessage="1" showErrorMessage="1" prompt="Automatski ažuriran prikaz tjedna s danom u tjednu i datumom u stupcu H te vremenom održavanja događaja i detaljima o događaju u stupcima I i J u nastavku. U ovoj se ćeliji nalazi slika fotoaparata i naslov prikaza tjedna" sqref="H2" xr:uid="{00000000-0002-0000-0000-00000D000000}"/>
    <dataValidation allowBlank="1" showInputMessage="1" showErrorMessage="1" prompt="Automatski ažurirani detalji o događaju iz planera događaja nalaze se u stupcu J" sqref="J2" xr:uid="{00000000-0002-0000-0000-00000E000000}"/>
    <dataValidation allowBlank="1" showInputMessage="1" showErrorMessage="1" prompt="Unesite datum, a ispod njega: godinu u ćeliju C13, mjesec u ćeliju C15 i dan u ćeliju C17" sqref="B11:C11" xr:uid="{00000000-0002-0000-0000-00000F000000}"/>
    <dataValidation allowBlank="1" showInputMessage="1" showErrorMessage="1" prompt="Izmijenite vremenske intervale i dodajte događaj tako da odaberete ćelije u nastavku. " sqref="B19:C19" xr:uid="{00000000-0002-0000-0000-000010000000}"/>
    <dataValidation allowBlank="1" showInputMessage="1" showErrorMessage="1" prompt="U nastavku unesite aktivnost ili stavku koje želite istaknuti u rasporedu." sqref="B25" xr:uid="{00000000-0002-0000-0000-000011000000}"/>
    <dataValidation allowBlank="1" showInputMessage="1" showErrorMessage="1" prompt="U ovoj se ćeliji nalazi naslov radnog lista. Da biste pogledali dnevni raspored, unesite datum u ćelije od C13 do C17. Dođite do Planera događaja u ćeliji B23. Dođite do izmjene vremena i intervala u ćeliji B21" sqref="B1" xr:uid="{00000000-0002-0000-0000-000012000000}"/>
    <dataValidation allowBlank="1" showInputMessage="1" showErrorMessage="1" prompt="U ovom se stupcu nalaze potvrdni okviri za označavanje zadataka kao dovršenih. Svaka stavka na popisu bilješki/obveza ima potvrdni okvir u drugom retku. Npr. bilješka u ćelijama od M3 do M5 ima potvrdni okvir u ćeliji L4" sqref="L2" xr:uid="{00000000-0002-0000-0000-000013000000}"/>
    <dataValidation allowBlank="1" showInputMessage="1" showErrorMessage="1" prompt="Postavite godinu u ćeliji zdesna" sqref="B13" xr:uid="{00000000-0002-0000-0000-000014000000}"/>
    <dataValidation allowBlank="1" showInputMessage="1" showErrorMessage="1" prompt="Odaberite mjesec u ćeliji zdesna" sqref="B15" xr:uid="{00000000-0002-0000-0000-000015000000}"/>
    <dataValidation allowBlank="1" showInputMessage="1" showErrorMessage="1" prompt="Postavite dan u ćeliji zdesna" sqref="B17" xr:uid="{00000000-0002-0000-0000-000016000000}"/>
  </dataValidations>
  <hyperlinks>
    <hyperlink ref="B21" location="'Vremenski intervali'!A1" tooltip="Odaberite da biste uredili vremenske intervale" display="Select to edit time intervals" xr:uid="{00000000-0004-0000-0000-000000000000}"/>
    <hyperlink ref="B23" location="'Planer događaja'!A1" tooltip="Odaberite da biste dodali novi događaj" display="Select to add a new event" xr:uid="{00000000-0004-0000-0000-000001000000}"/>
  </hyperlinks>
  <printOptions horizontalCentered="1"/>
  <pageMargins left="0.7" right="0.7" top="0.75" bottom="0.75" header="0.3" footer="0.3"/>
  <pageSetup paperSize="9" orientation="portrait" r:id="rId1"/>
  <headerFooter differentFirst="1">
    <oddFooter>Page &amp;P of &amp;N</oddFooter>
  </headerFooter>
  <ignoredErrors>
    <ignoredError sqref="I9:J9 I15 I3:J3 I21 I35" unlocked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3" tint="0.749992370372631"/>
    <pageSetUpPr autoPageBreaks="0" fitToPage="1"/>
  </sheetPr>
  <dimension ref="B1:H15"/>
  <sheetViews>
    <sheetView showGridLines="0" zoomScaleNormal="100" workbookViewId="0"/>
  </sheetViews>
  <sheetFormatPr defaultRowHeight="15" x14ac:dyDescent="0.25"/>
  <cols>
    <col min="1" max="1" width="2.7109375" customWidth="1"/>
    <col min="2" max="3" width="16.7109375" customWidth="1"/>
    <col min="4" max="4" width="2.7109375" customWidth="1"/>
    <col min="5" max="5" width="23.5703125" customWidth="1"/>
    <col min="6" max="6" width="20" customWidth="1"/>
    <col min="7" max="7" width="50" customWidth="1"/>
    <col min="8" max="8" width="27" hidden="1" customWidth="1"/>
    <col min="9" max="9" width="2.7109375" customWidth="1"/>
    <col min="10" max="10" width="9.140625" customWidth="1"/>
  </cols>
  <sheetData>
    <row r="1" spans="2:8" s="8" customFormat="1" ht="39.950000000000003" customHeight="1" x14ac:dyDescent="0.25">
      <c r="B1" s="15" t="s">
        <v>15</v>
      </c>
      <c r="C1"/>
      <c r="E1" s="9"/>
      <c r="F1" s="15"/>
    </row>
    <row r="2" spans="2:8" s="8" customFormat="1" ht="27.95" customHeight="1" x14ac:dyDescent="0.25">
      <c r="B2" s="51" t="e">
        <f ca="1">DAY(VriDat)</f>
        <v>#VALUE!</v>
      </c>
      <c r="C2" s="51"/>
      <c r="E2" s="23" t="s">
        <v>17</v>
      </c>
      <c r="F2" s="23" t="s">
        <v>18</v>
      </c>
      <c r="G2" s="23" t="s">
        <v>19</v>
      </c>
      <c r="H2" s="6" t="s">
        <v>30</v>
      </c>
    </row>
    <row r="3" spans="2:8" s="8" customFormat="1" ht="15" customHeight="1" x14ac:dyDescent="0.25">
      <c r="B3" s="51"/>
      <c r="C3" s="51"/>
      <c r="E3" s="17">
        <f ca="1">TODAY()</f>
        <v>43714</v>
      </c>
      <c r="F3" s="16">
        <v>0.25</v>
      </c>
      <c r="G3" s="18" t="s">
        <v>20</v>
      </c>
      <c r="H3" s="7" t="str">
        <f ca="1">PlanerDogađaja[[#This Row],[DATUM]]&amp;"|"&amp;COUNTIF($E$3:E3,E3)</f>
        <v>43714|1</v>
      </c>
    </row>
    <row r="4" spans="2:8" s="8" customFormat="1" ht="15" customHeight="1" x14ac:dyDescent="0.25">
      <c r="B4" s="51"/>
      <c r="C4" s="51"/>
      <c r="E4" s="17">
        <f t="shared" ref="E4:E13" ca="1" si="0">TODAY()</f>
        <v>43714</v>
      </c>
      <c r="F4" s="16">
        <v>0.27083333333333331</v>
      </c>
      <c r="G4" s="18" t="s">
        <v>21</v>
      </c>
      <c r="H4" s="7" t="str">
        <f ca="1">PlanerDogađaja[[#This Row],[DATUM]]&amp;"|"&amp;COUNTIF($E$3:E4,E4)</f>
        <v>43714|2</v>
      </c>
    </row>
    <row r="5" spans="2:8" s="8" customFormat="1" ht="15" customHeight="1" x14ac:dyDescent="0.25">
      <c r="B5" s="51"/>
      <c r="C5" s="51"/>
      <c r="E5" s="17">
        <f t="shared" ca="1" si="0"/>
        <v>43714</v>
      </c>
      <c r="F5" s="16">
        <v>0.3125</v>
      </c>
      <c r="G5" s="18" t="s">
        <v>22</v>
      </c>
      <c r="H5" s="7" t="str">
        <f ca="1">PlanerDogađaja[[#This Row],[DATUM]]&amp;"|"&amp;COUNTIF($E$3:E5,E5)</f>
        <v>43714|3</v>
      </c>
    </row>
    <row r="6" spans="2:8" s="8" customFormat="1" ht="15" customHeight="1" x14ac:dyDescent="0.25">
      <c r="B6" s="50" t="str">
        <f ca="1">TEXT(VriDat,"dddd")</f>
        <v>6. SEPTEMBER 2019</v>
      </c>
      <c r="C6" s="50"/>
      <c r="E6" s="17">
        <f t="shared" ca="1" si="0"/>
        <v>43714</v>
      </c>
      <c r="F6" s="16">
        <v>0.33333333333333298</v>
      </c>
      <c r="G6" s="18" t="s">
        <v>23</v>
      </c>
      <c r="H6" s="7" t="str">
        <f ca="1">PlanerDogađaja[[#This Row],[DATUM]]&amp;"|"&amp;COUNTIF($E$3:E6,E6)</f>
        <v>43714|4</v>
      </c>
    </row>
    <row r="7" spans="2:8" s="8" customFormat="1" ht="15" customHeight="1" x14ac:dyDescent="0.25">
      <c r="B7" s="50"/>
      <c r="C7" s="50"/>
      <c r="E7" s="17">
        <f t="shared" ca="1" si="0"/>
        <v>43714</v>
      </c>
      <c r="F7" s="16">
        <v>0.41666666666666669</v>
      </c>
      <c r="G7" s="18" t="s">
        <v>9</v>
      </c>
      <c r="H7" s="7" t="str">
        <f ca="1">PlanerDogađaja[[#This Row],[DATUM]]&amp;"|"&amp;COUNTIF($E$3:E7,E7)</f>
        <v>43714|5</v>
      </c>
    </row>
    <row r="8" spans="2:8" s="8" customFormat="1" ht="15.75" customHeight="1" thickBot="1" x14ac:dyDescent="0.3">
      <c r="B8" s="49" t="str">
        <f ca="1">VriDat</f>
        <v>6. SEPTEMBER 2019</v>
      </c>
      <c r="C8" s="49"/>
      <c r="E8" s="17">
        <f t="shared" ca="1" si="0"/>
        <v>43714</v>
      </c>
      <c r="F8" s="16">
        <v>0.5</v>
      </c>
      <c r="G8" s="18" t="s">
        <v>24</v>
      </c>
      <c r="H8" s="7" t="str">
        <f ca="1">PlanerDogađaja[[#This Row],[DATUM]]&amp;"|"&amp;COUNTIF($E$3:E8,E8)</f>
        <v>43714|6</v>
      </c>
    </row>
    <row r="9" spans="2:8" s="8" customFormat="1" ht="15" customHeight="1" thickTop="1" x14ac:dyDescent="0.25">
      <c r="B9" s="19"/>
      <c r="C9" s="19"/>
      <c r="E9" s="17">
        <f t="shared" ca="1" si="0"/>
        <v>43714</v>
      </c>
      <c r="F9" s="16">
        <v>0.54166666666666596</v>
      </c>
      <c r="G9" s="18" t="s">
        <v>25</v>
      </c>
      <c r="H9" s="7" t="str">
        <f ca="1">PlanerDogađaja[[#This Row],[DATUM]]&amp;"|"&amp;COUNTIF($E$3:E9,E9)</f>
        <v>43714|7</v>
      </c>
    </row>
    <row r="10" spans="2:8" s="8" customFormat="1" ht="15" customHeight="1" x14ac:dyDescent="0.25">
      <c r="B10" s="40" t="s">
        <v>6</v>
      </c>
      <c r="C10" s="19"/>
      <c r="E10" s="17">
        <f t="shared" ca="1" si="0"/>
        <v>43714</v>
      </c>
      <c r="F10" s="16">
        <v>0.5625</v>
      </c>
      <c r="G10" s="18" t="s">
        <v>26</v>
      </c>
      <c r="H10" s="7" t="str">
        <f ca="1">PlanerDogađaja[[#This Row],[DATUM]]&amp;"|"&amp;COUNTIF($E$3:E10,E10)</f>
        <v>43714|8</v>
      </c>
    </row>
    <row r="11" spans="2:8" s="8" customFormat="1" ht="15" customHeight="1" x14ac:dyDescent="0.25">
      <c r="B11" s="19"/>
      <c r="C11" s="19"/>
      <c r="E11" s="17">
        <f t="shared" ca="1" si="0"/>
        <v>43714</v>
      </c>
      <c r="F11" s="16">
        <v>0.625</v>
      </c>
      <c r="G11" s="18" t="s">
        <v>9</v>
      </c>
      <c r="H11" s="7" t="str">
        <f ca="1">PlanerDogađaja[[#This Row],[DATUM]]&amp;"|"&amp;COUNTIF($E$3:E11,E11)</f>
        <v>43714|9</v>
      </c>
    </row>
    <row r="12" spans="2:8" s="8" customFormat="1" ht="15" customHeight="1" x14ac:dyDescent="0.25">
      <c r="B12" s="40" t="s">
        <v>16</v>
      </c>
      <c r="C12" s="19"/>
      <c r="E12" s="17">
        <f t="shared" ca="1" si="0"/>
        <v>43714</v>
      </c>
      <c r="F12" s="16">
        <v>0.70833333333333304</v>
      </c>
      <c r="G12" s="18" t="s">
        <v>27</v>
      </c>
      <c r="H12" s="7" t="str">
        <f ca="1">PlanerDogađaja[[#This Row],[DATUM]]&amp;"|"&amp;COUNTIF($E$3:E12,E12)</f>
        <v>43714|10</v>
      </c>
    </row>
    <row r="13" spans="2:8" s="8" customFormat="1" ht="15.75" x14ac:dyDescent="0.25">
      <c r="B13" s="19"/>
      <c r="C13" s="19"/>
      <c r="E13" s="17">
        <f t="shared" ca="1" si="0"/>
        <v>43714</v>
      </c>
      <c r="F13" s="16">
        <v>0.75</v>
      </c>
      <c r="G13" s="18" t="s">
        <v>28</v>
      </c>
      <c r="H13" s="7" t="str">
        <f ca="1">PlanerDogađaja[[#This Row],[DATUM]]&amp;"|"&amp;COUNTIF($E$3:E13,E13)</f>
        <v>43714|11</v>
      </c>
    </row>
    <row r="14" spans="2:8" s="8" customFormat="1" x14ac:dyDescent="0.25">
      <c r="B14"/>
      <c r="C14"/>
      <c r="E14" s="17">
        <f ca="1">TODAY()+1</f>
        <v>43715</v>
      </c>
      <c r="F14" s="16">
        <v>0.27083333333333331</v>
      </c>
      <c r="G14" s="18" t="s">
        <v>29</v>
      </c>
      <c r="H14" s="7" t="str">
        <f ca="1">PlanerDogađaja[[#This Row],[DATUM]]&amp;"|"&amp;COUNTIF($E$3:E14,E14)</f>
        <v>43715|1</v>
      </c>
    </row>
    <row r="15" spans="2:8" s="8" customFormat="1" x14ac:dyDescent="0.25">
      <c r="B15"/>
      <c r="C15"/>
      <c r="E15" s="17">
        <f ca="1">TODAY()+1</f>
        <v>43715</v>
      </c>
      <c r="F15" s="16">
        <v>0.3125</v>
      </c>
      <c r="G15" s="18" t="s">
        <v>22</v>
      </c>
      <c r="H15" s="7" t="str">
        <f ca="1">PlanerDogađaja[[#This Row],[DATUM]]&amp;"|"&amp;COUNTIF($E$3:E15,E15)</f>
        <v>43715|2</v>
      </c>
    </row>
  </sheetData>
  <mergeCells count="3">
    <mergeCell ref="B8:C8"/>
    <mergeCell ref="B6:C7"/>
    <mergeCell ref="B2:C5"/>
  </mergeCells>
  <dataValidations count="10">
    <dataValidation type="list" allowBlank="1" showInputMessage="1" showErrorMessage="1" error="Odaberite valjano vrijeme za ovaj planer događaja. Odaberite ODUSTANI pa pritisnite ALT + STRELICA DOLJE i ENTER da biste odabrali vrijeme s popisa" sqref="F3:F15" xr:uid="{00000000-0002-0000-0100-000000000000}">
      <formula1>PopisVremena</formula1>
    </dataValidation>
    <dataValidation allowBlank="1" showInputMessage="1" showErrorMessage="1" prompt="U ovaj stupac unesite datum održavanja događaja" sqref="E2" xr:uid="{00000000-0002-0000-0100-000001000000}"/>
    <dataValidation allowBlank="1" showInputMessage="1" showErrorMessage="1" prompt="U ovaj stupac unesite vrijeme održavanja događaja. Pritisnite ALT + STRELICA DOLJE da biste otvorili padajući popis, a zatim pritisnite ENTER da biste odabrali vrijeme" sqref="F2" xr:uid="{00000000-0002-0000-0100-000002000000}"/>
    <dataValidation allowBlank="1" showInputMessage="1" showErrorMessage="1" prompt="U ovaj stupac unesite opis događaja" sqref="G2" xr:uid="{00000000-0002-0000-0100-000003000000}"/>
    <dataValidation allowBlank="1" showInputMessage="1" showErrorMessage="1" prompt="Dodajte događaje u tablicu Planer. Vremena u stupcu F definirana su na radnom listu Vremenski intervali." sqref="A1" xr:uid="{00000000-0002-0000-0100-000004000000}"/>
    <dataValidation allowBlank="1" showInputMessage="1" showErrorMessage="1" prompt="Navigacijska veza na radni list Vremenski intervali" sqref="B10" xr:uid="{00000000-0002-0000-0100-000005000000}"/>
    <dataValidation allowBlank="1" showInputMessage="1" showErrorMessage="1" prompt="Navigacijska veza na radni list Dnevni raspored" sqref="B12" xr:uid="{00000000-0002-0000-0100-000006000000}"/>
    <dataValidation allowBlank="1" showInputMessage="1" showErrorMessage="1" prompt="Unesite datum održavanja, vrijeme održavanja i opis događaja u tablicu Planer događaja. Navigacijske veze na radne listove Vremenski intervali i Dnevni raspored nalaze se u ćelijama B10 i B12" sqref="B1" xr:uid="{00000000-0002-0000-0100-000007000000}"/>
    <dataValidation allowBlank="1" showInputMessage="1" showErrorMessage="1" prompt="Automatski ažurirani datum definiran u dnevnom rasporedu" sqref="B2 B8" xr:uid="{00000000-0002-0000-0100-000008000000}"/>
    <dataValidation allowBlank="1" showInputMessage="1" showErrorMessage="1" prompt="Automatski utvrđen dan na temelju datuma definiranih u dnevnom rasporedu" sqref="B6" xr:uid="{00000000-0002-0000-0100-000009000000}"/>
  </dataValidations>
  <hyperlinks>
    <hyperlink ref="B10" location="'Vremenski intervali'!A1" tooltip="Odaberite da biste uredili vremenske intervale" display="Select to edit time intervals" xr:uid="{00000000-0004-0000-0100-000000000000}"/>
    <hyperlink ref="B12" location="'Dnevni raspored'!A1" tooltip="Odaberite da biste prikazali dnevni raspored" display="Select to view Daily Schedule" xr:uid="{00000000-0004-0000-0100-000001000000}"/>
  </hyperlinks>
  <printOptions horizontalCentered="1"/>
  <pageMargins left="0.7" right="0.7" top="0.75" bottom="0.75" header="0.3" footer="0.3"/>
  <pageSetup paperSize="9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3"/>
    <pageSetUpPr autoPageBreaks="0" fitToPage="1"/>
  </sheetPr>
  <dimension ref="B1:E75"/>
  <sheetViews>
    <sheetView showGridLines="0" zoomScaleNormal="100" workbookViewId="0"/>
  </sheetViews>
  <sheetFormatPr defaultRowHeight="18.75" customHeight="1" x14ac:dyDescent="0.25"/>
  <cols>
    <col min="1" max="1" width="2.7109375" customWidth="1"/>
    <col min="2" max="3" width="20.7109375" customWidth="1"/>
    <col min="4" max="4" width="2.7109375" customWidth="1"/>
    <col min="5" max="5" width="18.85546875" customWidth="1"/>
  </cols>
  <sheetData>
    <row r="1" spans="2:5" ht="39.950000000000003" customHeight="1" x14ac:dyDescent="0.25">
      <c r="B1" s="24" t="s">
        <v>31</v>
      </c>
    </row>
    <row r="2" spans="2:5" ht="27.95" customHeight="1" x14ac:dyDescent="0.25">
      <c r="B2" s="47" t="s">
        <v>32</v>
      </c>
      <c r="C2" s="47"/>
      <c r="E2" s="23" t="s">
        <v>10</v>
      </c>
    </row>
    <row r="3" spans="2:5" ht="18.75" customHeight="1" x14ac:dyDescent="0.25">
      <c r="E3" s="34">
        <f>Vrijeme_početka</f>
        <v>0.25</v>
      </c>
    </row>
    <row r="4" spans="2:5" ht="18.75" customHeight="1" x14ac:dyDescent="0.25">
      <c r="B4" s="21" t="s">
        <v>33</v>
      </c>
      <c r="C4" s="41">
        <v>0.25</v>
      </c>
      <c r="E4" s="39">
        <f t="shared" ref="E4:E35" si="0">IFERROR(IF($E3+Inkrement&gt;Vrijeme_završetka,"",$E3+Inkrement),"")</f>
        <v>0.26041666666666669</v>
      </c>
    </row>
    <row r="5" spans="2:5" ht="18.75" customHeight="1" x14ac:dyDescent="0.25">
      <c r="E5" s="39">
        <f t="shared" si="0"/>
        <v>0.27083333333333337</v>
      </c>
    </row>
    <row r="6" spans="2:5" ht="18.75" customHeight="1" x14ac:dyDescent="0.25">
      <c r="B6" s="21" t="s">
        <v>34</v>
      </c>
      <c r="C6" s="41" t="s">
        <v>36</v>
      </c>
      <c r="E6" s="39">
        <f t="shared" si="0"/>
        <v>0.28125000000000006</v>
      </c>
    </row>
    <row r="7" spans="2:5" ht="18.75" customHeight="1" x14ac:dyDescent="0.25">
      <c r="E7" s="39">
        <f t="shared" si="0"/>
        <v>0.29166666666666674</v>
      </c>
    </row>
    <row r="8" spans="2:5" ht="18.75" customHeight="1" x14ac:dyDescent="0.25">
      <c r="B8" s="21" t="s">
        <v>35</v>
      </c>
      <c r="C8" s="41">
        <v>0.875</v>
      </c>
      <c r="E8" s="39">
        <f t="shared" si="0"/>
        <v>0.30208333333333343</v>
      </c>
    </row>
    <row r="9" spans="2:5" ht="18.75" customHeight="1" x14ac:dyDescent="0.25">
      <c r="E9" s="39">
        <f t="shared" si="0"/>
        <v>0.31250000000000011</v>
      </c>
    </row>
    <row r="10" spans="2:5" ht="18.75" customHeight="1" x14ac:dyDescent="0.25">
      <c r="B10" s="47" t="s">
        <v>1</v>
      </c>
      <c r="C10" s="47"/>
      <c r="E10" s="39">
        <f t="shared" si="0"/>
        <v>0.3229166666666668</v>
      </c>
    </row>
    <row r="11" spans="2:5" ht="18.75" customHeight="1" x14ac:dyDescent="0.25">
      <c r="E11" s="39">
        <f t="shared" si="0"/>
        <v>0.33333333333333348</v>
      </c>
    </row>
    <row r="12" spans="2:5" ht="18.75" customHeight="1" x14ac:dyDescent="0.25">
      <c r="B12" s="28" t="s">
        <v>16</v>
      </c>
      <c r="E12" s="39">
        <f t="shared" si="0"/>
        <v>0.34375000000000017</v>
      </c>
    </row>
    <row r="13" spans="2:5" ht="18.75" customHeight="1" x14ac:dyDescent="0.25">
      <c r="E13" s="39">
        <f t="shared" si="0"/>
        <v>0.35416666666666685</v>
      </c>
    </row>
    <row r="14" spans="2:5" ht="18.75" customHeight="1" x14ac:dyDescent="0.25">
      <c r="B14" s="28" t="s">
        <v>7</v>
      </c>
      <c r="E14" s="39">
        <f t="shared" si="0"/>
        <v>0.36458333333333354</v>
      </c>
    </row>
    <row r="15" spans="2:5" ht="18.75" customHeight="1" x14ac:dyDescent="0.25">
      <c r="E15" s="39">
        <f t="shared" si="0"/>
        <v>0.37500000000000022</v>
      </c>
    </row>
    <row r="16" spans="2:5" ht="18.75" customHeight="1" x14ac:dyDescent="0.25">
      <c r="E16" s="39">
        <f t="shared" si="0"/>
        <v>0.38541666666666691</v>
      </c>
    </row>
    <row r="17" spans="5:5" ht="18.75" customHeight="1" x14ac:dyDescent="0.25">
      <c r="E17" s="39">
        <f t="shared" si="0"/>
        <v>0.39583333333333359</v>
      </c>
    </row>
    <row r="18" spans="5:5" ht="18.75" customHeight="1" x14ac:dyDescent="0.25">
      <c r="E18" s="39">
        <f t="shared" si="0"/>
        <v>0.40625000000000028</v>
      </c>
    </row>
    <row r="19" spans="5:5" ht="18.75" customHeight="1" x14ac:dyDescent="0.25">
      <c r="E19" s="39">
        <f t="shared" si="0"/>
        <v>0.41666666666666696</v>
      </c>
    </row>
    <row r="20" spans="5:5" ht="18.75" customHeight="1" x14ac:dyDescent="0.25">
      <c r="E20" s="39">
        <f t="shared" si="0"/>
        <v>0.42708333333333365</v>
      </c>
    </row>
    <row r="21" spans="5:5" ht="18.75" customHeight="1" x14ac:dyDescent="0.25">
      <c r="E21" s="39">
        <f t="shared" si="0"/>
        <v>0.43750000000000033</v>
      </c>
    </row>
    <row r="22" spans="5:5" ht="18.75" customHeight="1" x14ac:dyDescent="0.25">
      <c r="E22" s="39">
        <f t="shared" si="0"/>
        <v>0.44791666666666702</v>
      </c>
    </row>
    <row r="23" spans="5:5" ht="18.75" customHeight="1" x14ac:dyDescent="0.25">
      <c r="E23" s="39">
        <f t="shared" si="0"/>
        <v>0.4583333333333337</v>
      </c>
    </row>
    <row r="24" spans="5:5" ht="18.75" customHeight="1" x14ac:dyDescent="0.25">
      <c r="E24" s="39">
        <f t="shared" si="0"/>
        <v>0.46875000000000039</v>
      </c>
    </row>
    <row r="25" spans="5:5" ht="18.75" customHeight="1" x14ac:dyDescent="0.25">
      <c r="E25" s="39">
        <f t="shared" si="0"/>
        <v>0.47916666666666707</v>
      </c>
    </row>
    <row r="26" spans="5:5" ht="18.75" customHeight="1" x14ac:dyDescent="0.25">
      <c r="E26" s="39">
        <f t="shared" si="0"/>
        <v>0.48958333333333376</v>
      </c>
    </row>
    <row r="27" spans="5:5" ht="18.75" customHeight="1" x14ac:dyDescent="0.25">
      <c r="E27" s="39">
        <f t="shared" si="0"/>
        <v>0.50000000000000044</v>
      </c>
    </row>
    <row r="28" spans="5:5" ht="18.75" customHeight="1" x14ac:dyDescent="0.25">
      <c r="E28" s="39">
        <f t="shared" si="0"/>
        <v>0.51041666666666707</v>
      </c>
    </row>
    <row r="29" spans="5:5" ht="18.75" customHeight="1" x14ac:dyDescent="0.25">
      <c r="E29" s="39">
        <f t="shared" si="0"/>
        <v>0.5208333333333337</v>
      </c>
    </row>
    <row r="30" spans="5:5" ht="18.75" customHeight="1" x14ac:dyDescent="0.25">
      <c r="E30" s="39">
        <f t="shared" si="0"/>
        <v>0.53125000000000033</v>
      </c>
    </row>
    <row r="31" spans="5:5" ht="18.75" customHeight="1" x14ac:dyDescent="0.25">
      <c r="E31" s="39">
        <f t="shared" si="0"/>
        <v>0.54166666666666696</v>
      </c>
    </row>
    <row r="32" spans="5:5" ht="18.75" customHeight="1" x14ac:dyDescent="0.25">
      <c r="E32" s="39">
        <f t="shared" si="0"/>
        <v>0.55208333333333359</v>
      </c>
    </row>
    <row r="33" spans="5:5" ht="18.75" customHeight="1" x14ac:dyDescent="0.25">
      <c r="E33" s="39">
        <f t="shared" si="0"/>
        <v>0.56250000000000022</v>
      </c>
    </row>
    <row r="34" spans="5:5" ht="18.75" customHeight="1" x14ac:dyDescent="0.25">
      <c r="E34" s="39">
        <f t="shared" si="0"/>
        <v>0.57291666666666685</v>
      </c>
    </row>
    <row r="35" spans="5:5" ht="18.75" customHeight="1" x14ac:dyDescent="0.25">
      <c r="E35" s="39">
        <f t="shared" si="0"/>
        <v>0.58333333333333348</v>
      </c>
    </row>
    <row r="36" spans="5:5" ht="18.75" customHeight="1" x14ac:dyDescent="0.25">
      <c r="E36" s="39">
        <f t="shared" ref="E36:E67" si="1">IFERROR(IF($E35+Inkrement&gt;Vrijeme_završetka,"",$E35+Inkrement),"")</f>
        <v>0.59375000000000011</v>
      </c>
    </row>
    <row r="37" spans="5:5" ht="18.75" customHeight="1" x14ac:dyDescent="0.25">
      <c r="E37" s="39">
        <f t="shared" si="1"/>
        <v>0.60416666666666674</v>
      </c>
    </row>
    <row r="38" spans="5:5" ht="18.75" customHeight="1" x14ac:dyDescent="0.25">
      <c r="E38" s="39">
        <f t="shared" si="1"/>
        <v>0.61458333333333337</v>
      </c>
    </row>
    <row r="39" spans="5:5" ht="18.75" customHeight="1" x14ac:dyDescent="0.25">
      <c r="E39" s="39">
        <f t="shared" si="1"/>
        <v>0.625</v>
      </c>
    </row>
    <row r="40" spans="5:5" ht="18.75" customHeight="1" x14ac:dyDescent="0.25">
      <c r="E40" s="39">
        <f t="shared" si="1"/>
        <v>0.63541666666666663</v>
      </c>
    </row>
    <row r="41" spans="5:5" ht="18.75" customHeight="1" x14ac:dyDescent="0.25">
      <c r="E41" s="39">
        <f t="shared" si="1"/>
        <v>0.64583333333333326</v>
      </c>
    </row>
    <row r="42" spans="5:5" ht="18.75" customHeight="1" x14ac:dyDescent="0.25">
      <c r="E42" s="39">
        <f t="shared" si="1"/>
        <v>0.65624999999999989</v>
      </c>
    </row>
    <row r="43" spans="5:5" ht="18.75" customHeight="1" x14ac:dyDescent="0.25">
      <c r="E43" s="39">
        <f t="shared" si="1"/>
        <v>0.66666666666666652</v>
      </c>
    </row>
    <row r="44" spans="5:5" ht="18.75" customHeight="1" x14ac:dyDescent="0.25">
      <c r="E44" s="39">
        <f t="shared" si="1"/>
        <v>0.67708333333333315</v>
      </c>
    </row>
    <row r="45" spans="5:5" ht="18.75" customHeight="1" x14ac:dyDescent="0.25">
      <c r="E45" s="39">
        <f t="shared" si="1"/>
        <v>0.68749999999999978</v>
      </c>
    </row>
    <row r="46" spans="5:5" ht="18.75" customHeight="1" x14ac:dyDescent="0.25">
      <c r="E46" s="39">
        <f t="shared" si="1"/>
        <v>0.69791666666666641</v>
      </c>
    </row>
    <row r="47" spans="5:5" ht="18.75" customHeight="1" x14ac:dyDescent="0.25">
      <c r="E47" s="39">
        <f t="shared" si="1"/>
        <v>0.70833333333333304</v>
      </c>
    </row>
    <row r="48" spans="5:5" ht="18.75" customHeight="1" x14ac:dyDescent="0.25">
      <c r="E48" s="39">
        <f t="shared" si="1"/>
        <v>0.71874999999999967</v>
      </c>
    </row>
    <row r="49" spans="5:5" ht="18.75" customHeight="1" x14ac:dyDescent="0.25">
      <c r="E49" s="39">
        <f t="shared" si="1"/>
        <v>0.7291666666666663</v>
      </c>
    </row>
    <row r="50" spans="5:5" ht="18.75" customHeight="1" x14ac:dyDescent="0.25">
      <c r="E50" s="39">
        <f t="shared" si="1"/>
        <v>0.73958333333333293</v>
      </c>
    </row>
    <row r="51" spans="5:5" ht="18.75" customHeight="1" x14ac:dyDescent="0.25">
      <c r="E51" s="39">
        <f t="shared" si="1"/>
        <v>0.74999999999999956</v>
      </c>
    </row>
    <row r="52" spans="5:5" ht="18.75" customHeight="1" x14ac:dyDescent="0.25">
      <c r="E52" s="39">
        <f t="shared" si="1"/>
        <v>0.76041666666666619</v>
      </c>
    </row>
    <row r="53" spans="5:5" ht="18.75" customHeight="1" x14ac:dyDescent="0.25">
      <c r="E53" s="39">
        <f t="shared" si="1"/>
        <v>0.77083333333333282</v>
      </c>
    </row>
    <row r="54" spans="5:5" ht="18.75" customHeight="1" x14ac:dyDescent="0.25">
      <c r="E54" s="39">
        <f t="shared" si="1"/>
        <v>0.78124999999999944</v>
      </c>
    </row>
    <row r="55" spans="5:5" ht="18.75" customHeight="1" x14ac:dyDescent="0.25">
      <c r="E55" s="39">
        <f t="shared" si="1"/>
        <v>0.79166666666666607</v>
      </c>
    </row>
    <row r="56" spans="5:5" ht="18.75" customHeight="1" x14ac:dyDescent="0.25">
      <c r="E56" s="39">
        <f t="shared" si="1"/>
        <v>0.8020833333333327</v>
      </c>
    </row>
    <row r="57" spans="5:5" ht="18.75" customHeight="1" x14ac:dyDescent="0.25">
      <c r="E57" s="39">
        <f t="shared" si="1"/>
        <v>0.81249999999999933</v>
      </c>
    </row>
    <row r="58" spans="5:5" ht="18.75" customHeight="1" x14ac:dyDescent="0.25">
      <c r="E58" s="39">
        <f t="shared" si="1"/>
        <v>0.82291666666666596</v>
      </c>
    </row>
    <row r="59" spans="5:5" ht="18.75" customHeight="1" x14ac:dyDescent="0.25">
      <c r="E59" s="39">
        <f t="shared" si="1"/>
        <v>0.83333333333333259</v>
      </c>
    </row>
    <row r="60" spans="5:5" ht="18.75" customHeight="1" x14ac:dyDescent="0.25">
      <c r="E60" s="39">
        <f t="shared" si="1"/>
        <v>0.84374999999999922</v>
      </c>
    </row>
    <row r="61" spans="5:5" ht="18.75" customHeight="1" x14ac:dyDescent="0.25">
      <c r="E61" s="39">
        <f t="shared" si="1"/>
        <v>0.85416666666666585</v>
      </c>
    </row>
    <row r="62" spans="5:5" ht="18.75" customHeight="1" x14ac:dyDescent="0.25">
      <c r="E62" s="39">
        <f t="shared" si="1"/>
        <v>0.86458333333333248</v>
      </c>
    </row>
    <row r="63" spans="5:5" ht="18.75" customHeight="1" x14ac:dyDescent="0.25">
      <c r="E63" s="39">
        <f t="shared" si="1"/>
        <v>0.87499999999999911</v>
      </c>
    </row>
    <row r="64" spans="5:5" ht="18.75" customHeight="1" x14ac:dyDescent="0.25">
      <c r="E64" s="39" t="str">
        <f t="shared" si="1"/>
        <v/>
      </c>
    </row>
    <row r="65" spans="5:5" ht="18.75" customHeight="1" x14ac:dyDescent="0.25">
      <c r="E65" s="39" t="str">
        <f t="shared" si="1"/>
        <v/>
      </c>
    </row>
    <row r="66" spans="5:5" ht="18.75" customHeight="1" x14ac:dyDescent="0.25">
      <c r="E66" s="39" t="str">
        <f t="shared" si="1"/>
        <v/>
      </c>
    </row>
    <row r="67" spans="5:5" ht="18.75" customHeight="1" x14ac:dyDescent="0.25">
      <c r="E67" s="39" t="str">
        <f t="shared" si="1"/>
        <v/>
      </c>
    </row>
    <row r="68" spans="5:5" ht="18.75" customHeight="1" x14ac:dyDescent="0.25">
      <c r="E68" s="39" t="str">
        <f t="shared" ref="E68:E75" si="2">IFERROR(IF($E67+Inkrement&gt;Vrijeme_završetka,"",$E67+Inkrement),"")</f>
        <v/>
      </c>
    </row>
    <row r="69" spans="5:5" ht="18.75" customHeight="1" x14ac:dyDescent="0.25">
      <c r="E69" s="39" t="str">
        <f t="shared" si="2"/>
        <v/>
      </c>
    </row>
    <row r="70" spans="5:5" ht="18.75" customHeight="1" x14ac:dyDescent="0.25">
      <c r="E70" s="39" t="str">
        <f t="shared" si="2"/>
        <v/>
      </c>
    </row>
    <row r="71" spans="5:5" ht="18.75" customHeight="1" x14ac:dyDescent="0.25">
      <c r="E71" s="39" t="str">
        <f t="shared" si="2"/>
        <v/>
      </c>
    </row>
    <row r="72" spans="5:5" ht="18.75" customHeight="1" x14ac:dyDescent="0.25">
      <c r="E72" s="39" t="str">
        <f t="shared" si="2"/>
        <v/>
      </c>
    </row>
    <row r="73" spans="5:5" ht="18.75" customHeight="1" x14ac:dyDescent="0.25">
      <c r="E73" s="39" t="str">
        <f t="shared" si="2"/>
        <v/>
      </c>
    </row>
    <row r="74" spans="5:5" ht="18.75" customHeight="1" x14ac:dyDescent="0.25">
      <c r="E74" s="39" t="str">
        <f t="shared" si="2"/>
        <v/>
      </c>
    </row>
    <row r="75" spans="5:5" ht="18.75" customHeight="1" x14ac:dyDescent="0.25">
      <c r="E75" s="39" t="str">
        <f t="shared" si="2"/>
        <v/>
      </c>
    </row>
  </sheetData>
  <mergeCells count="2">
    <mergeCell ref="B2:C2"/>
    <mergeCell ref="B10:C10"/>
  </mergeCells>
  <conditionalFormatting sqref="E3:E75">
    <cfRule type="expression" dxfId="1" priority="1">
      <formula>$E3&gt;Vrijeme_završetka</formula>
    </cfRule>
    <cfRule type="expression" dxfId="0" priority="2">
      <formula>$E3=Vrijeme_završetka</formula>
    </cfRule>
  </conditionalFormatting>
  <dataValidations count="14">
    <dataValidation allowBlank="1" showInputMessage="1" showErrorMessage="1" prompt="Na ovom radnom listu definirajte vremenske intervale. Vremena u stupcu E ažurirat će stupac E rasporeda na radnom listu Dnevni raspored i mogućnosti vremena u stupcu F na radnom listu Planer događaja" sqref="A1" xr:uid="{00000000-0002-0000-0200-000000000000}"/>
    <dataValidation allowBlank="1" showInputMessage="1" showErrorMessage="1" prompt="U ovu ćeliju unesite vrijeme početka" sqref="C4" xr:uid="{00000000-0002-0000-0200-000001000000}"/>
    <dataValidation type="list" errorStyle="warning" allowBlank="1" showInputMessage="1" showErrorMessage="1" error="U ovoj ćeliji odaberite interval s popisa. Odaberite ODUSTANI, a zatim pritisnite ALT + STRELICA DOLJE pa ENTER da biste odabrali interval" prompt="Odaberite interval s popisa. Pritisnite ALT + STRELICA DOLJE da biste otvorili padajući popis pa pritisnite ENTER da biste odabrali interval" sqref="C6" xr:uid="{00000000-0002-0000-0200-000002000000}">
      <formula1>"15 MIN, 30 MIN, 45 MIN, 60 MIN"</formula1>
    </dataValidation>
    <dataValidation errorStyle="warning" allowBlank="1" showInputMessage="1" showErrorMessage="1" prompt="U ovu ćeliju unesite vrijeme završetka za raspored" sqref="C8" xr:uid="{00000000-0002-0000-0200-000003000000}"/>
    <dataValidation allowBlank="1" showInputMessage="1" showErrorMessage="1" prompt="Da biste konfigurirali raspored, ažurirajte vrijeme početka, postavite interval inkrementa i vrijeme završetka. Tablica Vrijeme u stupcu E ažurirat će se automatski" sqref="B2:C2" xr:uid="{00000000-0002-0000-0200-000004000000}"/>
    <dataValidation allowBlank="1" showInputMessage="1" showErrorMessage="1" prompt="Ažurirajte raspored na radnom listu Dnevni raspored tako da izmijenite tablicu Vrijeme na tom radnom listu. Unesite vrijeme početka u ćeliju C4, vremenski interval u ćeliju C6 i vrijeme završetka u ćeliju C8" sqref="B1" xr:uid="{00000000-0002-0000-0200-000005000000}"/>
    <dataValidation allowBlank="1" showInputMessage="1" showErrorMessage="1" prompt="Tablica Vrijeme automatski se ažurira na temelju vremena početka, intervala i vremena završetka unesenih u ćelije od C4 do C8 na ovom radnom listu" sqref="E2" xr:uid="{00000000-0002-0000-0200-000006000000}"/>
    <dataValidation allowBlank="1" showInputMessage="1" showErrorMessage="1" prompt="Postavite vrijeme početka u ćeliji zdesna" sqref="B4" xr:uid="{00000000-0002-0000-0200-000007000000}"/>
    <dataValidation allowBlank="1" showInputMessage="1" showErrorMessage="1" prompt="Postavite vremenski interval u ćeliji zdesna" sqref="B6" xr:uid="{00000000-0002-0000-0200-000008000000}"/>
    <dataValidation allowBlank="1" showInputMessage="1" showErrorMessage="1" prompt="Postavite vrijeme završetka u ćeliji zdesna" sqref="B8" xr:uid="{00000000-0002-0000-0200-000009000000}"/>
    <dataValidation allowBlank="1" showInputMessage="1" showErrorMessage="1" prompt="Pogledajte dnevni raspored i dodajte događaj tako da odaberete ćelije u nastavku." sqref="B10:C10" xr:uid="{00000000-0002-0000-0200-00000A000000}"/>
    <dataValidation allowBlank="1" showInputMessage="1" showErrorMessage="1" prompt="Navigacijska veza na radni list Planer događaja za dodavanje događaja" sqref="B14" xr:uid="{00000000-0002-0000-0200-00000B000000}"/>
    <dataValidation allowBlank="1" showInputMessage="1" showErrorMessage="1" prompt="Navigacijska veza na Dnevni raspored" sqref="B12" xr:uid="{00000000-0002-0000-0200-00000C000000}"/>
    <dataValidation allowBlank="1" showErrorMessage="1" sqref="C3" xr:uid="{00000000-0002-0000-0200-00000D000000}"/>
  </dataValidations>
  <hyperlinks>
    <hyperlink ref="B12" location="'Dnevni raspored'!A1" tooltip="Odaberite da biste prikazali dnevni raspored" display="Select to View Daily Schedule" xr:uid="{00000000-0004-0000-0200-000000000000}"/>
    <hyperlink ref="B14" location="'Planer događaja'!A1" tooltip="Odaberite da biste dodali novi događaj" display="Select to add a new event" xr:uid="{00000000-0004-0000-0200-000001000000}"/>
  </hyperlinks>
  <printOptions horizontalCentered="1"/>
  <pageMargins left="0.7" right="0.7" top="0.75" bottom="0.75" header="0.3" footer="0.3"/>
  <pageSetup paperSize="9" orientation="portrait" r:id="rId1"/>
  <headerFooter differentFirst="1">
    <oddFooter>Page &amp;P of &amp;N</oddFooter>
  </headerFooter>
  <ignoredErrors>
    <ignoredError sqref="E3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8a52e8c320b9a064ae3583ae3861c9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8020cb39231a0945110f9cd888b521a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FCDC0B-BE17-4EFD-AAD5-1E4E9349882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47490C6C-6B46-4DFD-9ACA-031AB2832B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F07B9F-2027-487B-9D1F-78CE832B31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Dnevni raspored</vt:lpstr>
      <vt:lpstr>Planer događaja</vt:lpstr>
      <vt:lpstr>Vremenski intervali</vt:lpstr>
      <vt:lpstr>Godina</vt:lpstr>
      <vt:lpstr>IstaknutoRaspored</vt:lpstr>
      <vt:lpstr>Naslov1</vt:lpstr>
      <vt:lpstr>NaslovStupca2</vt:lpstr>
      <vt:lpstr>NaslovStupca3</vt:lpstr>
      <vt:lpstr>NazivMjeseca</vt:lpstr>
      <vt:lpstr>PopisVremena</vt:lpstr>
      <vt:lpstr>TekstMinuta</vt:lpstr>
      <vt:lpstr>VriDan</vt:lpstr>
      <vt:lpstr>Vrijeme_početka</vt:lpstr>
      <vt:lpstr>Vrijeme_završetka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2019-08-01T00:13:42Z</dcterms:created>
  <dcterms:modified xsi:type="dcterms:W3CDTF">2019-09-06T06:38:11Z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