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tables/table5.xml" ContentType="application/vnd.openxmlformats-officedocument.spreadsheetml.table+xml"/>
  <Override PartName="/xl/drawings/drawing4.xml" ContentType="application/vnd.openxmlformats-officedocument.drawing+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0490" windowHeight="7755"/>
  </bookViews>
  <sheets>
    <sheet name="निर्देशिका" sheetId="4" r:id="rId1"/>
    <sheet name="वार्षिक नकद प्रवाह" sheetId="1" r:id="rId2"/>
    <sheet name="मासिक नकद प्रवाह" sheetId="2" r:id="rId3"/>
    <sheet name="दैनिक नकद प्रवाह" sheetId="3" r:id="rId4"/>
  </sheets>
  <definedNames>
    <definedName name="AnnualCashFlowToDate">tblIncome[[#Totals],[वार्षिक  ]]-tblExpenses[[#Totals],[वार्षिक  ]]-tblDiscretionary[[#Totals],[वार्षिक  ]]-tblSavings[[#Totals],[वार्षिक  ]]</definedName>
    <definedName name="DailyCashFlow">SUM(tblDailyTotals[दैनिक])</definedName>
    <definedName name="MonthlyCashFlowToDate">tblMontly[[#Totals],[कुल]]</definedName>
    <definedName name="_xlnm.Print_Area" localSheetId="2">'मासिक नकद प्रवाह'!$B$4:$Q$49</definedName>
  </definedNames>
  <calcPr calcId="152511"/>
</workbook>
</file>

<file path=xl/calcChain.xml><?xml version="1.0" encoding="utf-8"?>
<calcChain xmlns="http://schemas.openxmlformats.org/spreadsheetml/2006/main">
  <c r="O49" i="2" l="1"/>
  <c r="N49" i="2"/>
  <c r="M49" i="2"/>
  <c r="L49" i="2"/>
  <c r="K49" i="2"/>
  <c r="I49" i="2"/>
  <c r="H49" i="2"/>
  <c r="G49" i="2"/>
  <c r="F49" i="2"/>
  <c r="E49" i="2"/>
  <c r="D49" i="2"/>
  <c r="P49" i="2"/>
  <c r="F56" i="3"/>
  <c r="E56" i="3"/>
  <c r="D56" i="3"/>
  <c r="D6" i="3" l="1"/>
  <c r="D7" i="3"/>
  <c r="D8" i="3"/>
  <c r="D9" i="3"/>
  <c r="F13" i="3"/>
  <c r="E13" i="3" s="1"/>
  <c r="F14" i="3"/>
  <c r="E14" i="3" s="1"/>
  <c r="F15" i="3"/>
  <c r="E15" i="3" s="1"/>
  <c r="F16" i="3"/>
  <c r="E16" i="3" s="1"/>
  <c r="F17" i="3"/>
  <c r="E17" i="3" s="1"/>
  <c r="F18" i="3"/>
  <c r="E18" i="3" s="1"/>
  <c r="F19" i="3"/>
  <c r="F20" i="3"/>
  <c r="E20" i="3" s="1"/>
  <c r="F21" i="3"/>
  <c r="E21" i="3" s="1"/>
  <c r="F22" i="3"/>
  <c r="E22" i="3" s="1"/>
  <c r="F23" i="3"/>
  <c r="E23" i="3" s="1"/>
  <c r="F24" i="3"/>
  <c r="E24" i="3" s="1"/>
  <c r="F25" i="3"/>
  <c r="E25" i="3" s="1"/>
  <c r="F26" i="3"/>
  <c r="E26" i="3" s="1"/>
  <c r="F27" i="3"/>
  <c r="E27" i="3" s="1"/>
  <c r="F28" i="3"/>
  <c r="E28" i="3" s="1"/>
  <c r="F29" i="3"/>
  <c r="E29" i="3" s="1"/>
  <c r="F30" i="3"/>
  <c r="E30" i="3" s="1"/>
  <c r="F31" i="3"/>
  <c r="E31" i="3" s="1"/>
  <c r="F32" i="3"/>
  <c r="E32" i="3" s="1"/>
  <c r="F33" i="3"/>
  <c r="E33" i="3" s="1"/>
  <c r="F34" i="3"/>
  <c r="E34" i="3" s="1"/>
  <c r="F35" i="3"/>
  <c r="E35" i="3" s="1"/>
  <c r="F36" i="3"/>
  <c r="E36" i="3" s="1"/>
  <c r="F37" i="3"/>
  <c r="E37" i="3" s="1"/>
  <c r="F38" i="3"/>
  <c r="E38" i="3" s="1"/>
  <c r="F39" i="3"/>
  <c r="E39" i="3" s="1"/>
  <c r="F40" i="3"/>
  <c r="E40" i="3" s="1"/>
  <c r="F41" i="3"/>
  <c r="E41" i="3" s="1"/>
  <c r="F42" i="3"/>
  <c r="E42" i="3" s="1"/>
  <c r="F43" i="3"/>
  <c r="E43" i="3" s="1"/>
  <c r="F44" i="3"/>
  <c r="E44" i="3" s="1"/>
  <c r="F45" i="3"/>
  <c r="E45" i="3" s="1"/>
  <c r="F46" i="3"/>
  <c r="E46" i="3" s="1"/>
  <c r="F47" i="3"/>
  <c r="E47" i="3" s="1"/>
  <c r="F48" i="3"/>
  <c r="E48" i="3" s="1"/>
  <c r="F49" i="3"/>
  <c r="E49" i="3" s="1"/>
  <c r="F50" i="3"/>
  <c r="E50" i="3" s="1"/>
  <c r="F51" i="3"/>
  <c r="E51" i="3" s="1"/>
  <c r="F52" i="3"/>
  <c r="E52" i="3" s="1"/>
  <c r="F53" i="3"/>
  <c r="E53" i="3" s="1"/>
  <c r="F54" i="3"/>
  <c r="E54" i="3" s="1"/>
  <c r="F55" i="3"/>
  <c r="E55" i="3" s="1"/>
  <c r="J49" i="2"/>
  <c r="P6" i="2"/>
  <c r="P7" i="2"/>
  <c r="P8" i="2"/>
  <c r="P9" i="2"/>
  <c r="P10" i="2"/>
  <c r="P11" i="2"/>
  <c r="P12" i="2"/>
  <c r="P13" i="2"/>
  <c r="P14" i="2"/>
  <c r="P15" i="2"/>
  <c r="P16" i="2"/>
  <c r="P17" i="2"/>
  <c r="P18" i="2"/>
  <c r="P19" i="2"/>
  <c r="P20" i="2"/>
  <c r="P21" i="2"/>
  <c r="P22" i="2"/>
  <c r="P23" i="2"/>
  <c r="P24" i="2"/>
  <c r="P25" i="2"/>
  <c r="P26" i="2"/>
  <c r="P27" i="2"/>
  <c r="P28" i="2"/>
  <c r="P29" i="2"/>
  <c r="P30" i="2"/>
  <c r="P31" i="2"/>
  <c r="P32" i="2"/>
  <c r="P33" i="2"/>
  <c r="P34" i="2"/>
  <c r="P35" i="2"/>
  <c r="P36" i="2"/>
  <c r="P37" i="2"/>
  <c r="P38" i="2"/>
  <c r="P39" i="2"/>
  <c r="P40" i="2"/>
  <c r="P41" i="2"/>
  <c r="P42" i="2"/>
  <c r="P43" i="2"/>
  <c r="P44" i="2"/>
  <c r="P45" i="2"/>
  <c r="P46" i="2"/>
  <c r="P47" i="2"/>
  <c r="P48" i="2"/>
  <c r="P34" i="1"/>
  <c r="D35" i="1"/>
  <c r="D34" i="1"/>
  <c r="P33" i="1"/>
  <c r="O35" i="1"/>
  <c r="O6" i="1" s="1"/>
  <c r="P30" i="1"/>
  <c r="P31" i="1"/>
  <c r="P32" i="1"/>
  <c r="L40" i="1"/>
  <c r="L39" i="1"/>
  <c r="K41" i="1"/>
  <c r="K6" i="1" s="1"/>
  <c r="L30" i="1"/>
  <c r="L31" i="1"/>
  <c r="L32" i="1"/>
  <c r="L33" i="1"/>
  <c r="L34" i="1"/>
  <c r="L35" i="1"/>
  <c r="L36" i="1"/>
  <c r="L37" i="1"/>
  <c r="L38" i="1"/>
  <c r="G48" i="1"/>
  <c r="G6" i="1" s="1"/>
  <c r="C36" i="1"/>
  <c r="C6" i="1" s="1"/>
  <c r="H47" i="1"/>
  <c r="H46" i="1"/>
  <c r="H30" i="1"/>
  <c r="H31" i="1"/>
  <c r="H32" i="1"/>
  <c r="H33" i="1"/>
  <c r="H34" i="1"/>
  <c r="H35" i="1"/>
  <c r="H36" i="1"/>
  <c r="H37" i="1"/>
  <c r="H38" i="1"/>
  <c r="H39" i="1"/>
  <c r="H40" i="1"/>
  <c r="H41" i="1"/>
  <c r="H42" i="1"/>
  <c r="H43" i="1"/>
  <c r="H44" i="1"/>
  <c r="H45" i="1"/>
  <c r="D30" i="1"/>
  <c r="D31" i="1"/>
  <c r="D32" i="1"/>
  <c r="D33" i="1"/>
  <c r="B2" i="3" l="1"/>
  <c r="B2" i="1"/>
  <c r="E6" i="3"/>
  <c r="E8" i="3"/>
  <c r="E9" i="3"/>
  <c r="F7" i="3"/>
  <c r="F6" i="3"/>
  <c r="F9" i="3"/>
  <c r="F8" i="3"/>
  <c r="E19" i="3"/>
  <c r="E7" i="3" s="1"/>
  <c r="B2" i="2"/>
  <c r="P35" i="1"/>
  <c r="O26" i="1" s="1"/>
  <c r="H48" i="1"/>
  <c r="G26" i="1" s="1"/>
  <c r="L41" i="1"/>
  <c r="K26" i="1" s="1"/>
  <c r="D36" i="1"/>
  <c r="C26" i="1" s="1"/>
</calcChain>
</file>

<file path=xl/sharedStrings.xml><?xml version="1.0" encoding="utf-8"?>
<sst xmlns="http://schemas.openxmlformats.org/spreadsheetml/2006/main" count="286" uniqueCount="85">
  <si>
    <t>401(k)/Etc</t>
  </si>
  <si>
    <t xml:space="preserve"> </t>
  </si>
  <si>
    <t>NOTE: If you wish to add daily items to the Table, estimate their monthly amount/value and place value in the appropriate month column.</t>
  </si>
  <si>
    <t>विभिन्न क्षेत्रों का कोई वार्षिक नकद प्रवाह दर्ज करें. मासिक विभाजन और प्रत्येक चीज़ की तुलना देखिए, और यह देखिए कि वार्षिक और मासिक आँकड़ों में आपकी अंतिम राशि क्या है.</t>
  </si>
  <si>
    <t>आपके मासिक नकद प्रवाह का मान दर्ज करें या प्रत्येक माह हेतु वर्ष का प्रस्तावित नकद प्रवाह देखने के लिए शेष महीनों का अनुमान लगाएँ.</t>
  </si>
  <si>
    <t>आपके दैनिक नकद प्रवाह की कोई अनुमानित राशि दर्ज करें और अनुमानित मासिक और वार्षिक योग की समीक्षा करें. एक माह या वर्ष के दौरान आपकी दैनिक खर्च की आदतें कैसी दिखाई देंगी यह जानने के लिए इसका उपयोग करें.</t>
  </si>
  <si>
    <t>व्यक्तिगत नकद प्रवाह</t>
  </si>
  <si>
    <r>
      <t xml:space="preserve">इस कार्यपुस्तिका में </t>
    </r>
    <r>
      <rPr>
        <b/>
        <sz val="14"/>
        <color theme="3" tint="0.249977111117893"/>
        <rFont val="Nirmala UI"/>
        <family val="2"/>
      </rPr>
      <t>वार्षिक</t>
    </r>
    <r>
      <rPr>
        <sz val="14"/>
        <color theme="3" tint="0.499984740745262"/>
        <rFont val="Nirmala UI"/>
        <family val="2"/>
      </rPr>
      <t xml:space="preserve">, </t>
    </r>
    <r>
      <rPr>
        <b/>
        <sz val="14"/>
        <color theme="3" tint="0.249977111117893"/>
        <rFont val="Nirmala UI"/>
        <family val="2"/>
      </rPr>
      <t>मासिक</t>
    </r>
    <r>
      <rPr>
        <sz val="14"/>
        <color theme="3" tint="0.499984740745262"/>
        <rFont val="Nirmala UI"/>
        <family val="2"/>
      </rPr>
      <t xml:space="preserve"> और </t>
    </r>
    <r>
      <rPr>
        <b/>
        <sz val="14"/>
        <color theme="3" tint="0.249977111117893"/>
        <rFont val="Nirmala UI"/>
        <family val="2"/>
      </rPr>
      <t>दैनिक</t>
    </r>
    <r>
      <rPr>
        <sz val="14"/>
        <color theme="3" tint="0.499984740745262"/>
        <rFont val="Nirmala UI"/>
        <family val="2"/>
      </rPr>
      <t xml:space="preserve"> नकद प्रवाह कार्यपत्रक हैं. आपके लिए श्रेष्ठ नकद प्रवाह प्रकार चुनें या अपने व्यक्तिगत नकद प्रवाह का अनुमान पाने के लिए सभी का उपयोग करें.</t>
    </r>
  </si>
  <si>
    <t>यह एक वार्षिक अनुमान है. यदि आप अनुमानित मासिक मानों वाली वार्षिक राशि देखना चाहते हैं तो इस कार्यपत्रक का उपयोग करें. यदि आप तालिकाओं में दैनिक आइटम जोड़ना चाहते हैं, तो उनकी वार्षिक राशि/मान का अनुमान लगाएँ और उसे वार्षिक स्तंभ में रखें.</t>
  </si>
  <si>
    <t>आय सारांश</t>
  </si>
  <si>
    <t>व्यय सारांश</t>
  </si>
  <si>
    <t>विवेकगत सारांश</t>
  </si>
  <si>
    <t>बचत सारांश</t>
  </si>
  <si>
    <t>कुल वार्षिक:</t>
  </si>
  <si>
    <t>वेतन</t>
  </si>
  <si>
    <t>कमीशन/बोनस</t>
  </si>
  <si>
    <t>अन्य 1</t>
  </si>
  <si>
    <t>अन्य 2</t>
  </si>
  <si>
    <t>अन्य 3</t>
  </si>
  <si>
    <t>अन्य 4</t>
  </si>
  <si>
    <t>संघीय/SS/मेडिकेयर</t>
  </si>
  <si>
    <t>राज्य आय कर</t>
  </si>
  <si>
    <t>वाहन कर/शुल्क</t>
  </si>
  <si>
    <t>वाहन भुगतान</t>
  </si>
  <si>
    <t>गिरवी/किराया</t>
  </si>
  <si>
    <t>बीमा</t>
  </si>
  <si>
    <t>बिजली</t>
  </si>
  <si>
    <t>गैस</t>
  </si>
  <si>
    <t>जल</t>
  </si>
  <si>
    <t>नाली</t>
  </si>
  <si>
    <t>कचरा</t>
  </si>
  <si>
    <t>फ़ोन</t>
  </si>
  <si>
    <t>इंटरनेट</t>
  </si>
  <si>
    <t>जीवन/अक्षमता प्रीमियम</t>
  </si>
  <si>
    <t>भोजन</t>
  </si>
  <si>
    <t>कपड़े</t>
  </si>
  <si>
    <t>चिकित्सा/डेंटल/Rx</t>
  </si>
  <si>
    <t>बस</t>
  </si>
  <si>
    <t>रात्रिभोज</t>
  </si>
  <si>
    <t>उपहार</t>
  </si>
  <si>
    <t>यात्रा</t>
  </si>
  <si>
    <t>मनोरंजन</t>
  </si>
  <si>
    <t>व्यक्तिगत देखभाल</t>
  </si>
  <si>
    <t>ख़रीददारी</t>
  </si>
  <si>
    <t>धर्मार्थ</t>
  </si>
  <si>
    <t>क्लब/सदस्यता</t>
  </si>
  <si>
    <t>घरेलु सुधार</t>
  </si>
  <si>
    <t>नकद बचत</t>
  </si>
  <si>
    <t>बचत/निवेश खाता</t>
  </si>
  <si>
    <t>कुल</t>
  </si>
  <si>
    <t xml:space="preserve"> कुल </t>
  </si>
  <si>
    <t>आय</t>
  </si>
  <si>
    <t>दैनिक</t>
  </si>
  <si>
    <t>मासिक</t>
  </si>
  <si>
    <t xml:space="preserve">वार्षिक </t>
  </si>
  <si>
    <t>व्यय</t>
  </si>
  <si>
    <t>विवेकगत</t>
  </si>
  <si>
    <t>बचत</t>
  </si>
  <si>
    <t>दैनिक सारांश</t>
  </si>
  <si>
    <t>प्रकार</t>
  </si>
  <si>
    <t>विवरण</t>
  </si>
  <si>
    <t>वार्षिक</t>
  </si>
  <si>
    <t>जन.</t>
  </si>
  <si>
    <t>फ़र.</t>
  </si>
  <si>
    <t>मार्च</t>
  </si>
  <si>
    <t>अप्रैल</t>
  </si>
  <si>
    <t>मई</t>
  </si>
  <si>
    <t>जून</t>
  </si>
  <si>
    <t>जुलाई</t>
  </si>
  <si>
    <t>अग.</t>
  </si>
  <si>
    <t>सितं.</t>
  </si>
  <si>
    <t>अक्टू.</t>
  </si>
  <si>
    <t>नवं.</t>
  </si>
  <si>
    <t>दिसं.</t>
  </si>
  <si>
    <t xml:space="preserve"> कुल</t>
  </si>
  <si>
    <t>नोट: दैनिक आइटम्स के लिए, मासिक राशि/मान का अनुमान लगाएँ और उस मान को उचित माह स्तंभ में रखें.</t>
  </si>
  <si>
    <t xml:space="preserve">वार्षिक  </t>
  </si>
  <si>
    <t xml:space="preserve">मासिक </t>
  </si>
  <si>
    <t>जल/नाली</t>
  </si>
  <si>
    <t>विवेकगत व्यय</t>
  </si>
  <si>
    <t>वार्षिक नकद प्रवाह</t>
  </si>
  <si>
    <t>मासिक नकद प्रवाह</t>
  </si>
  <si>
    <t>दैनिक नकद प्रवाह</t>
  </si>
  <si>
    <t>कुल मासिक:</t>
  </si>
  <si>
    <t>बचत/निवेश</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</si>
</sst>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 #,##0.00_ ;_ * \-#,##0.00_ ;_ * &quot;-&quot;??_ ;_ @_ "/>
    <numFmt numFmtId="165" formatCode="&quot;$&quot;#,##0.00"/>
    <numFmt numFmtId="166" formatCode="_)@"/>
    <numFmt numFmtId="167" formatCode="&quot;रु&quot;\ #,##0.00"/>
  </numFmts>
  <fonts count="23" x14ac:knownFonts="1">
    <font>
      <sz val="10"/>
      <name val="Calibri"/>
      <family val="2"/>
      <scheme val="minor"/>
    </font>
    <font>
      <b/>
      <sz val="16"/>
      <color theme="3" tint="0.749961851863155"/>
      <name val="Calibri"/>
      <family val="2"/>
      <scheme val="minor"/>
    </font>
    <font>
      <b/>
      <sz val="24"/>
      <color theme="5" tint="-0.24994659260841701"/>
      <name val="Calibri"/>
      <family val="2"/>
      <scheme val="major"/>
    </font>
    <font>
      <b/>
      <sz val="14"/>
      <color theme="3" tint="0.24994659260841701"/>
      <name val="Calibri"/>
      <family val="2"/>
      <scheme val="major"/>
    </font>
    <font>
      <b/>
      <sz val="11"/>
      <color theme="3" tint="0.24994659260841701"/>
      <name val="Calibri"/>
      <family val="2"/>
      <scheme val="major"/>
    </font>
    <font>
      <b/>
      <sz val="12"/>
      <color theme="3" tint="0.24994659260841701"/>
      <name val="Calibri"/>
      <family val="2"/>
      <scheme val="major"/>
    </font>
    <font>
      <sz val="36"/>
      <color theme="3" tint="0.24994659260841701"/>
      <name val="Calibri"/>
      <family val="2"/>
      <scheme val="major"/>
    </font>
    <font>
      <sz val="10"/>
      <name val="Nirmala UI"/>
      <family val="2"/>
    </font>
    <font>
      <sz val="36"/>
      <color theme="3" tint="0.24994659260841701"/>
      <name val="Nirmala UI"/>
      <family val="2"/>
    </font>
    <font>
      <sz val="14"/>
      <color theme="3" tint="0.499984740745262"/>
      <name val="Nirmala UI"/>
      <family val="2"/>
    </font>
    <font>
      <b/>
      <sz val="14"/>
      <color theme="3" tint="0.249977111117893"/>
      <name val="Nirmala UI"/>
      <family val="2"/>
    </font>
    <font>
      <b/>
      <sz val="14"/>
      <color theme="0"/>
      <name val="Nirmala UI"/>
      <family val="2"/>
    </font>
    <font>
      <b/>
      <sz val="16"/>
      <color theme="3" tint="0.749961851863155"/>
      <name val="Nirmala UI"/>
      <family val="2"/>
    </font>
    <font>
      <b/>
      <sz val="24"/>
      <color theme="5" tint="-0.24994659260841701"/>
      <name val="Nirmala UI"/>
      <family val="2"/>
    </font>
    <font>
      <sz val="10"/>
      <color theme="3" tint="0.249977111117893"/>
      <name val="Nirmala UI"/>
      <family val="2"/>
    </font>
    <font>
      <b/>
      <sz val="12"/>
      <color theme="3" tint="0.24994659260841701"/>
      <name val="Nirmala UI"/>
      <family val="2"/>
    </font>
    <font>
      <sz val="9"/>
      <name val="Nirmala UI"/>
      <family val="2"/>
    </font>
    <font>
      <sz val="8.5"/>
      <name val="Nirmala UI"/>
      <family val="2"/>
    </font>
    <font>
      <b/>
      <sz val="14"/>
      <color theme="3" tint="0.24994659260841701"/>
      <name val="Nirmala UI"/>
      <family val="2"/>
    </font>
    <font>
      <b/>
      <sz val="11"/>
      <color theme="3" tint="0.24994659260841701"/>
      <name val="Nirmala UI"/>
      <family val="2"/>
    </font>
    <font>
      <sz val="10.5"/>
      <color theme="3" tint="0.24994659260841701"/>
      <name val="Nirmala UI"/>
      <family val="2"/>
    </font>
    <font>
      <sz val="10.5"/>
      <name val="Nirmala UI"/>
      <family val="2"/>
    </font>
    <font>
      <sz val="14"/>
      <name val="Nirmala UI"/>
      <family val="2"/>
    </font>
  </fonts>
  <fills count="13">
    <fill>
      <patternFill patternType="none"/>
    </fill>
    <fill>
      <patternFill patternType="gray125"/>
    </fill>
    <fill>
      <patternFill patternType="solid">
        <fgColor theme="4" tint="-0.24994659260841701"/>
        <bgColor indexed="64"/>
      </patternFill>
    </fill>
    <fill>
      <patternFill patternType="solid">
        <fgColor theme="3" tint="0.24994659260841701"/>
        <bgColor indexed="64"/>
      </patternFill>
    </fill>
    <fill>
      <patternFill patternType="solid">
        <fgColor theme="5"/>
        <bgColor indexed="64"/>
      </patternFill>
    </fill>
    <fill>
      <patternFill patternType="solid">
        <fgColor theme="3" tint="0.749961851863155"/>
        <bgColor indexed="64"/>
      </patternFill>
    </fill>
    <fill>
      <patternFill patternType="solid">
        <fgColor theme="0" tint="-4.9989318521683403E-2"/>
        <bgColor indexed="64"/>
      </patternFill>
    </fill>
    <fill>
      <patternFill patternType="solid">
        <fgColor theme="4" tint="0.59996337778862885"/>
        <bgColor indexed="64"/>
      </patternFill>
    </fill>
    <fill>
      <patternFill patternType="solid">
        <fgColor theme="8" tint="0.79998168889431442"/>
        <bgColor indexed="64"/>
      </patternFill>
    </fill>
    <fill>
      <patternFill patternType="solid">
        <fgColor theme="2"/>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4" tint="0.79998168889431442"/>
        <bgColor indexed="64"/>
      </patternFill>
    </fill>
  </fills>
  <borders count="6">
    <border>
      <left/>
      <right/>
      <top/>
      <bottom/>
      <diagonal/>
    </border>
    <border>
      <left/>
      <right/>
      <top/>
      <bottom style="medium">
        <color theme="3" tint="0.749961851863155"/>
      </bottom>
      <diagonal/>
    </border>
    <border>
      <left/>
      <right/>
      <top/>
      <bottom style="dashed">
        <color theme="3" tint="0.499984740745262"/>
      </bottom>
      <diagonal/>
    </border>
    <border>
      <left/>
      <right/>
      <top/>
      <bottom style="thin">
        <color theme="3" tint="0.24994659260841701"/>
      </bottom>
      <diagonal/>
    </border>
    <border>
      <left/>
      <right/>
      <top/>
      <bottom style="medium">
        <color theme="3" tint="0.24994659260841701"/>
      </bottom>
      <diagonal/>
    </border>
    <border>
      <left/>
      <right/>
      <top style="thin">
        <color theme="3" tint="0.24994659260841701"/>
      </top>
      <bottom style="dashed">
        <color theme="3" tint="0.499984740745262"/>
      </bottom>
      <diagonal/>
    </border>
  </borders>
  <cellStyleXfs count="7">
    <xf numFmtId="0" fontId="0" fillId="9" borderId="0">
      <alignment vertical="center"/>
    </xf>
    <xf numFmtId="0" fontId="1" fillId="3" borderId="0" applyNumberFormat="0" applyProtection="0">
      <alignment vertical="center"/>
    </xf>
    <xf numFmtId="0" fontId="2" fillId="3" borderId="0" applyNumberFormat="0" applyFill="0" applyProtection="0">
      <alignment horizontal="left" vertical="center"/>
    </xf>
    <xf numFmtId="0" fontId="3" fillId="0" borderId="3" applyNumberFormat="0" applyFill="0" applyProtection="0">
      <alignment vertical="center"/>
    </xf>
    <xf numFmtId="0" fontId="4" fillId="0" borderId="2" applyNumberFormat="0" applyFill="0" applyProtection="0">
      <alignment vertical="center"/>
    </xf>
    <xf numFmtId="0" fontId="5" fillId="7" borderId="4" applyNumberFormat="0" applyProtection="0">
      <alignment horizontal="left" vertical="center" indent="1"/>
    </xf>
    <xf numFmtId="0" fontId="6" fillId="9" borderId="0" applyNumberFormat="0" applyBorder="0" applyAlignment="0" applyProtection="0"/>
  </cellStyleXfs>
  <cellXfs count="57">
    <xf numFmtId="0" fontId="0" fillId="9" borderId="0" xfId="0">
      <alignment vertical="center"/>
    </xf>
    <xf numFmtId="166" fontId="0" fillId="9" borderId="0" xfId="0" applyNumberFormat="1" applyFont="1" applyFill="1" applyBorder="1" applyAlignment="1">
      <alignment vertical="center"/>
    </xf>
    <xf numFmtId="0" fontId="7" fillId="3" borderId="0" xfId="0" applyFont="1" applyFill="1">
      <alignment vertical="center"/>
    </xf>
    <xf numFmtId="0" fontId="8" fillId="9" borderId="0" xfId="6" applyFont="1"/>
    <xf numFmtId="0" fontId="7" fillId="9" borderId="0" xfId="0" applyFont="1">
      <alignment vertical="center"/>
    </xf>
    <xf numFmtId="0" fontId="7" fillId="9" borderId="1" xfId="0" applyFont="1" applyBorder="1">
      <alignment vertical="center"/>
    </xf>
    <xf numFmtId="0" fontId="11" fillId="2" borderId="0" xfId="0" applyFont="1" applyFill="1" applyAlignment="1">
      <alignment horizontal="left" vertical="center" indent="1"/>
    </xf>
    <xf numFmtId="0" fontId="11" fillId="4" borderId="0" xfId="0" applyFont="1" applyFill="1" applyAlignment="1">
      <alignment horizontal="left" vertical="center" indent="1"/>
    </xf>
    <xf numFmtId="0" fontId="11" fillId="3" borderId="0" xfId="0" applyFont="1" applyFill="1" applyAlignment="1">
      <alignment horizontal="left" vertical="center" indent="1"/>
    </xf>
    <xf numFmtId="0" fontId="11" fillId="10" borderId="0" xfId="0" applyFont="1" applyFill="1" applyAlignment="1">
      <alignment horizontal="left" vertical="center" indent="1"/>
    </xf>
    <xf numFmtId="0" fontId="11" fillId="11" borderId="0" xfId="0" applyFont="1" applyFill="1" applyAlignment="1">
      <alignment horizontal="left" vertical="center" indent="1"/>
    </xf>
    <xf numFmtId="0" fontId="11" fillId="5" borderId="0" xfId="0" applyFont="1" applyFill="1" applyAlignment="1">
      <alignment horizontal="left" vertical="center" indent="1"/>
    </xf>
    <xf numFmtId="0" fontId="12" fillId="3" borderId="0" xfId="1" applyFont="1" applyFill="1">
      <alignment vertical="center"/>
    </xf>
    <xf numFmtId="166" fontId="15" fillId="12" borderId="4" xfId="5" applyNumberFormat="1" applyFont="1" applyFill="1" applyAlignment="1">
      <alignment horizontal="left" vertical="center"/>
    </xf>
    <xf numFmtId="0" fontId="15" fillId="12" borderId="4" xfId="5" applyFont="1" applyFill="1">
      <alignment horizontal="left" vertical="center" indent="1"/>
    </xf>
    <xf numFmtId="166" fontId="7" fillId="12" borderId="0" xfId="0" applyNumberFormat="1" applyFont="1" applyFill="1" applyBorder="1" applyAlignment="1">
      <alignment horizontal="left" vertical="center"/>
    </xf>
    <xf numFmtId="0" fontId="7" fillId="12" borderId="0" xfId="0" applyFont="1" applyFill="1" applyBorder="1" applyAlignment="1">
      <alignment vertical="center"/>
    </xf>
    <xf numFmtId="0" fontId="7" fillId="12" borderId="0" xfId="0" applyFont="1" applyFill="1" applyBorder="1" applyAlignment="1">
      <alignment horizontal="right" vertical="center"/>
    </xf>
    <xf numFmtId="167" fontId="7" fillId="12" borderId="0" xfId="0" applyNumberFormat="1" applyFont="1" applyFill="1" applyBorder="1" applyAlignment="1">
      <alignment vertical="center"/>
    </xf>
    <xf numFmtId="166" fontId="7" fillId="9" borderId="0" xfId="0" applyNumberFormat="1" applyFont="1" applyFill="1" applyBorder="1" applyAlignment="1">
      <alignment horizontal="left" vertical="center"/>
    </xf>
    <xf numFmtId="0" fontId="7" fillId="9" borderId="0" xfId="0" applyFont="1" applyFill="1" applyBorder="1" applyAlignment="1">
      <alignment vertical="center"/>
    </xf>
    <xf numFmtId="166" fontId="7" fillId="9" borderId="0" xfId="0" applyNumberFormat="1" applyFont="1" applyFill="1" applyBorder="1" applyAlignment="1">
      <alignment horizontal="left"/>
    </xf>
    <xf numFmtId="0" fontId="7" fillId="9" borderId="0" xfId="0" applyFont="1" applyFill="1" applyBorder="1">
      <alignment vertical="center"/>
    </xf>
    <xf numFmtId="167" fontId="7" fillId="9" borderId="0" xfId="0" applyNumberFormat="1" applyFont="1" applyFill="1" applyBorder="1">
      <alignment vertical="center"/>
    </xf>
    <xf numFmtId="164" fontId="7" fillId="9" borderId="0" xfId="0" applyNumberFormat="1" applyFont="1" applyFill="1" applyBorder="1" applyAlignment="1">
      <alignment horizontal="left"/>
    </xf>
    <xf numFmtId="165" fontId="7" fillId="9" borderId="0" xfId="0" applyNumberFormat="1" applyFont="1" applyFill="1" applyBorder="1">
      <alignment vertical="center"/>
    </xf>
    <xf numFmtId="166" fontId="7" fillId="9" borderId="0" xfId="0" applyNumberFormat="1" applyFont="1" applyFill="1" applyBorder="1">
      <alignment vertical="center"/>
    </xf>
    <xf numFmtId="167" fontId="17" fillId="9" borderId="0" xfId="0" applyNumberFormat="1" applyFont="1" applyFill="1" applyBorder="1">
      <alignment vertical="center"/>
    </xf>
    <xf numFmtId="0" fontId="18" fillId="8" borderId="3" xfId="3" applyFont="1" applyFill="1" applyAlignment="1">
      <alignment horizontal="left" vertical="center" indent="1"/>
    </xf>
    <xf numFmtId="0" fontId="18" fillId="8" borderId="3" xfId="3" applyFont="1" applyFill="1">
      <alignment vertical="center"/>
    </xf>
    <xf numFmtId="0" fontId="19" fillId="8" borderId="2" xfId="4" applyNumberFormat="1" applyFont="1" applyFill="1" applyAlignment="1">
      <alignment horizontal="left" vertical="center" indent="1"/>
    </xf>
    <xf numFmtId="0" fontId="7" fillId="8" borderId="0" xfId="0" applyFont="1" applyFill="1">
      <alignment vertical="center"/>
    </xf>
    <xf numFmtId="0" fontId="19" fillId="8" borderId="2" xfId="4" applyFont="1" applyFill="1">
      <alignment vertical="center"/>
    </xf>
    <xf numFmtId="0" fontId="19" fillId="8" borderId="0" xfId="4" applyFont="1" applyFill="1" applyBorder="1">
      <alignment vertical="center"/>
    </xf>
    <xf numFmtId="165" fontId="19" fillId="8" borderId="0" xfId="4" applyNumberFormat="1" applyFont="1" applyFill="1" applyBorder="1" applyAlignment="1">
      <alignment horizontal="right" vertical="center"/>
    </xf>
    <xf numFmtId="0" fontId="7" fillId="9" borderId="0" xfId="0" applyFont="1" applyBorder="1">
      <alignment vertical="center"/>
    </xf>
    <xf numFmtId="165" fontId="19" fillId="8" borderId="2" xfId="4" applyNumberFormat="1" applyFont="1" applyFill="1" applyAlignment="1">
      <alignment horizontal="right" vertical="center"/>
    </xf>
    <xf numFmtId="166" fontId="16" fillId="9" borderId="0" xfId="0" applyNumberFormat="1" applyFont="1" applyFill="1" applyBorder="1" applyAlignment="1"/>
    <xf numFmtId="0" fontId="16" fillId="9" borderId="0" xfId="0" applyFont="1" applyFill="1" applyBorder="1" applyAlignment="1">
      <alignment horizontal="right"/>
    </xf>
    <xf numFmtId="0" fontId="16" fillId="9" borderId="0" xfId="0" applyFont="1">
      <alignment vertical="center"/>
    </xf>
    <xf numFmtId="166" fontId="16" fillId="9" borderId="0" xfId="0" applyNumberFormat="1" applyFont="1" applyFill="1" applyBorder="1" applyAlignment="1">
      <alignment vertical="center"/>
    </xf>
    <xf numFmtId="167" fontId="16" fillId="9" borderId="0" xfId="0" applyNumberFormat="1" applyFont="1" applyFill="1" applyBorder="1" applyAlignment="1">
      <alignment horizontal="right" vertical="center"/>
    </xf>
    <xf numFmtId="167" fontId="16" fillId="9" borderId="0" xfId="0" applyNumberFormat="1" applyFont="1">
      <alignment vertical="center"/>
    </xf>
    <xf numFmtId="0" fontId="20" fillId="10" borderId="0" xfId="0" applyFont="1" applyFill="1" applyAlignment="1">
      <alignment horizontal="left" vertical="top" wrapText="1" indent="1"/>
    </xf>
    <xf numFmtId="0" fontId="21" fillId="9" borderId="0" xfId="0" applyFont="1">
      <alignment vertical="center"/>
    </xf>
    <xf numFmtId="0" fontId="20" fillId="11" borderId="0" xfId="0" applyFont="1" applyFill="1" applyAlignment="1">
      <alignment horizontal="left" vertical="top" wrapText="1" indent="1"/>
    </xf>
    <xf numFmtId="0" fontId="20" fillId="5" borderId="0" xfId="0" applyFont="1" applyFill="1" applyAlignment="1">
      <alignment horizontal="left" vertical="top" wrapText="1" indent="1"/>
    </xf>
    <xf numFmtId="0" fontId="22" fillId="9" borderId="0" xfId="0" applyFont="1">
      <alignment vertical="center"/>
    </xf>
    <xf numFmtId="0" fontId="9" fillId="9" borderId="0" xfId="0" applyFont="1" applyAlignment="1">
      <alignment wrapText="1"/>
    </xf>
    <xf numFmtId="167" fontId="19" fillId="8" borderId="2" xfId="4" applyNumberFormat="1" applyFont="1" applyFill="1" applyAlignment="1">
      <alignment horizontal="right" vertical="center"/>
    </xf>
    <xf numFmtId="0" fontId="14" fillId="9" borderId="0" xfId="0" applyFont="1" applyAlignment="1">
      <alignment horizontal="right" vertical="center" wrapText="1"/>
    </xf>
    <xf numFmtId="0" fontId="14" fillId="9" borderId="0" xfId="0" applyFont="1" applyAlignment="1">
      <alignment horizontal="right" vertical="center"/>
    </xf>
    <xf numFmtId="167" fontId="19" fillId="8" borderId="5" xfId="4" applyNumberFormat="1" applyFont="1" applyFill="1" applyBorder="1" applyAlignment="1">
      <alignment horizontal="right" vertical="center"/>
    </xf>
    <xf numFmtId="0" fontId="7" fillId="8" borderId="0" xfId="0" applyFont="1" applyFill="1" applyAlignment="1">
      <alignment horizontal="center"/>
    </xf>
    <xf numFmtId="167" fontId="13" fillId="6" borderId="0" xfId="2" applyNumberFormat="1" applyFont="1" applyFill="1" applyAlignment="1">
      <alignment horizontal="left" vertical="center"/>
    </xf>
    <xf numFmtId="0" fontId="7" fillId="9" borderId="0" xfId="0" applyFont="1" applyAlignment="1">
      <alignment horizontal="center"/>
    </xf>
    <xf numFmtId="165" fontId="7" fillId="12" borderId="0" xfId="0" applyNumberFormat="1" applyFont="1" applyFill="1" applyBorder="1" applyAlignment="1"/>
  </cellXfs>
  <cellStyles count="7">
    <cellStyle name="Heading 1" xfId="1" builtinId="16" customBuiltin="1"/>
    <cellStyle name="Heading 2" xfId="2" builtinId="17" customBuiltin="1"/>
    <cellStyle name="Heading 3" xfId="3" builtinId="18" customBuiltin="1"/>
    <cellStyle name="Heading 4" xfId="4" builtinId="19" customBuiltin="1"/>
    <cellStyle name="Heading 5" xfId="5"/>
    <cellStyle name="Normal" xfId="0" builtinId="0" customBuiltin="1"/>
    <cellStyle name="Title" xfId="6" builtinId="15" customBuiltin="1"/>
  </cellStyles>
  <dxfs count="128">
    <dxf>
      <font>
        <b val="0"/>
        <i val="0"/>
        <strike val="0"/>
        <condense val="0"/>
        <extend val="0"/>
        <outline val="0"/>
        <shadow val="0"/>
        <u val="none"/>
        <vertAlign val="baseline"/>
        <sz val="10"/>
        <color auto="1"/>
        <name val="Calibri"/>
        <scheme val="minor"/>
      </font>
      <numFmt numFmtId="165" formatCode="&quot;$&quot;#,##0.00"/>
      <fill>
        <patternFill patternType="solid">
          <fgColor indexed="64"/>
          <bgColor theme="0" tint="-4.9989318521683403E-2"/>
        </patternFill>
      </fill>
      <alignment horizontal="general" vertical="bottom" textRotation="0" wrapText="0" indent="0" justifyLastLine="0" shrinkToFit="0" readingOrder="0"/>
      <border diagonalUp="0" diagonalDown="0" outline="0">
        <left/>
        <right/>
        <top/>
        <bottom/>
      </border>
    </dxf>
    <dxf>
      <font>
        <strike val="0"/>
        <outline val="0"/>
        <shadow val="0"/>
        <u val="none"/>
        <vertAlign val="baseline"/>
        <name val="Nirmala UI"/>
        <scheme val="none"/>
      </font>
      <numFmt numFmtId="167" formatCode="&quot;रु&quot;\ #,##0.00"/>
      <fill>
        <patternFill patternType="solid">
          <fgColor indexed="64"/>
          <bgColor theme="4" tint="0.79998168889431442"/>
        </patternFill>
      </fill>
      <alignment vertical="center" textRotation="0" wrapText="0" indent="0" justifyLastLine="0" shrinkToFit="0" readingOrder="0"/>
    </dxf>
    <dxf>
      <font>
        <b val="0"/>
        <i val="0"/>
        <strike val="0"/>
        <condense val="0"/>
        <extend val="0"/>
        <outline val="0"/>
        <shadow val="0"/>
        <u val="none"/>
        <vertAlign val="baseline"/>
        <sz val="10"/>
        <color auto="1"/>
        <name val="Calibri"/>
        <scheme val="minor"/>
      </font>
      <numFmt numFmtId="165" formatCode="&quot;$&quot;#,##0.00"/>
      <fill>
        <patternFill patternType="solid">
          <fgColor indexed="64"/>
          <bgColor theme="0" tint="-4.9989318521683403E-2"/>
        </patternFill>
      </fill>
      <alignment horizontal="general" vertical="bottom" textRotation="0" wrapText="0" indent="0" justifyLastLine="0" shrinkToFit="0" readingOrder="0"/>
      <border diagonalUp="0" diagonalDown="0" outline="0">
        <left/>
        <right/>
        <top/>
        <bottom/>
      </border>
    </dxf>
    <dxf>
      <font>
        <strike val="0"/>
        <outline val="0"/>
        <shadow val="0"/>
        <u val="none"/>
        <vertAlign val="baseline"/>
        <name val="Nirmala UI"/>
        <scheme val="none"/>
      </font>
      <numFmt numFmtId="167" formatCode="&quot;रु&quot;\ #,##0.00"/>
      <fill>
        <patternFill patternType="solid">
          <fgColor indexed="64"/>
          <bgColor theme="4" tint="0.79998168889431442"/>
        </patternFill>
      </fill>
      <alignment vertical="center" textRotation="0" wrapText="0" indent="0" justifyLastLine="0" shrinkToFit="0" readingOrder="0"/>
    </dxf>
    <dxf>
      <font>
        <b val="0"/>
        <i val="0"/>
        <strike val="0"/>
        <condense val="0"/>
        <extend val="0"/>
        <outline val="0"/>
        <shadow val="0"/>
        <u val="none"/>
        <vertAlign val="baseline"/>
        <sz val="10"/>
        <color auto="1"/>
        <name val="Calibri"/>
        <scheme val="minor"/>
      </font>
      <numFmt numFmtId="165" formatCode="&quot;$&quot;#,##0.00"/>
      <fill>
        <patternFill patternType="solid">
          <fgColor indexed="64"/>
          <bgColor theme="0" tint="-4.9989318521683403E-2"/>
        </patternFill>
      </fill>
      <alignment horizontal="general" vertical="bottom" textRotation="0" wrapText="0" indent="0" justifyLastLine="0" shrinkToFit="0" readingOrder="0"/>
      <border diagonalUp="0" diagonalDown="0" outline="0">
        <left/>
        <right/>
        <top/>
        <bottom/>
      </border>
    </dxf>
    <dxf>
      <font>
        <strike val="0"/>
        <outline val="0"/>
        <shadow val="0"/>
        <u val="none"/>
        <vertAlign val="baseline"/>
        <name val="Nirmala UI"/>
        <scheme val="none"/>
      </font>
      <numFmt numFmtId="167" formatCode="&quot;रु&quot;\ #,##0.00"/>
      <fill>
        <patternFill patternType="solid">
          <fgColor indexed="64"/>
          <bgColor theme="4" tint="0.79998168889431442"/>
        </patternFill>
      </fill>
      <alignment vertical="center" textRotation="0" wrapText="0" indent="0" justifyLastLine="0" shrinkToFit="0" readingOrder="0"/>
    </dxf>
    <dxf>
      <font>
        <b val="0"/>
        <i val="0"/>
        <strike val="0"/>
        <condense val="0"/>
        <extend val="0"/>
        <outline val="0"/>
        <shadow val="0"/>
        <u val="none"/>
        <vertAlign val="baseline"/>
        <sz val="10"/>
        <color auto="1"/>
        <name val="Calibri"/>
        <scheme val="minor"/>
      </font>
      <fill>
        <patternFill patternType="solid">
          <fgColor indexed="64"/>
          <bgColor theme="0" tint="-4.9989318521683403E-2"/>
        </patternFill>
      </fill>
      <border diagonalUp="0" diagonalDown="0" outline="0">
        <left/>
        <right/>
        <top/>
        <bottom/>
      </border>
    </dxf>
    <dxf>
      <font>
        <strike val="0"/>
        <outline val="0"/>
        <shadow val="0"/>
        <u val="none"/>
        <vertAlign val="baseline"/>
        <name val="Nirmala UI"/>
        <scheme val="none"/>
      </font>
      <fill>
        <patternFill patternType="solid">
          <fgColor indexed="64"/>
          <bgColor theme="4" tint="0.79998168889431442"/>
        </patternFill>
      </fill>
      <alignment vertical="center" textRotation="0" wrapText="0" indent="0" justifyLastLine="0" shrinkToFit="0" readingOrder="0"/>
    </dxf>
    <dxf>
      <font>
        <b val="0"/>
        <i val="0"/>
        <strike val="0"/>
        <condense val="0"/>
        <extend val="0"/>
        <outline val="0"/>
        <shadow val="0"/>
        <u val="none"/>
        <vertAlign val="baseline"/>
        <sz val="10"/>
        <color auto="1"/>
        <name val="Calibri"/>
        <scheme val="minor"/>
      </font>
      <fill>
        <patternFill patternType="solid">
          <fgColor indexed="64"/>
          <bgColor theme="0" tint="-4.9989318521683403E-2"/>
        </patternFill>
      </fill>
      <alignment horizontal="left" vertical="bottom" textRotation="0" wrapText="0" indent="1" justifyLastLine="0" shrinkToFit="0" readingOrder="0"/>
      <border diagonalUp="0" diagonalDown="0" outline="0">
        <left/>
        <right/>
        <top/>
        <bottom/>
      </border>
    </dxf>
    <dxf>
      <font>
        <b val="0"/>
        <strike val="0"/>
        <outline val="0"/>
        <shadow val="0"/>
        <u val="none"/>
        <vertAlign val="baseline"/>
        <name val="Nirmala UI"/>
        <scheme val="none"/>
      </font>
      <numFmt numFmtId="166" formatCode="_)@"/>
      <fill>
        <patternFill patternType="solid">
          <fgColor indexed="64"/>
          <bgColor theme="4" tint="0.79998168889431442"/>
        </patternFill>
      </fill>
      <alignment horizontal="left" vertical="center" textRotation="0" wrapText="0" indent="0" justifyLastLine="0" shrinkToFit="0" readingOrder="0"/>
    </dxf>
    <dxf>
      <font>
        <strike val="0"/>
        <outline val="0"/>
        <shadow val="0"/>
        <u val="none"/>
        <vertAlign val="baseline"/>
        <name val="Nirmala UI"/>
        <scheme val="none"/>
      </font>
      <fill>
        <patternFill patternType="solid">
          <fgColor indexed="64"/>
          <bgColor theme="4" tint="0.79998168889431442"/>
        </patternFill>
      </fill>
      <alignment vertical="center" textRotation="0" wrapText="0" indent="0" justifyLastLine="0" shrinkToFit="0" readingOrder="0"/>
    </dxf>
    <dxf>
      <font>
        <strike val="0"/>
        <outline val="0"/>
        <shadow val="0"/>
        <u val="none"/>
        <vertAlign val="baseline"/>
        <name val="Nirmala UI"/>
        <scheme val="none"/>
      </font>
      <fill>
        <patternFill patternType="solid">
          <fgColor indexed="64"/>
          <bgColor theme="4" tint="0.79998168889431442"/>
        </patternFill>
      </fill>
      <alignment vertical="center" textRotation="0" wrapText="0" indent="0" justifyLastLine="0" shrinkToFit="0" readingOrder="0"/>
    </dxf>
    <dxf>
      <font>
        <b val="0"/>
        <i val="0"/>
        <strike val="0"/>
        <condense val="0"/>
        <extend val="0"/>
        <outline val="0"/>
        <shadow val="0"/>
        <u val="none"/>
        <vertAlign val="baseline"/>
        <sz val="10"/>
        <color auto="1"/>
        <name val="Nirmala UI"/>
        <scheme val="none"/>
      </font>
      <fill>
        <patternFill patternType="solid">
          <fgColor indexed="64"/>
          <bgColor theme="4" tint="0.79998168889431442"/>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Nirmala UI"/>
        <scheme val="none"/>
      </font>
      <numFmt numFmtId="167" formatCode="&quot;रु&quot;\ #,##0.00"/>
      <fill>
        <patternFill patternType="solid">
          <fgColor indexed="64"/>
          <bgColor theme="2"/>
        </patternFill>
      </fill>
      <border diagonalUp="0" diagonalDown="0" outline="0">
        <left/>
        <right/>
        <top/>
        <bottom/>
      </border>
    </dxf>
    <dxf>
      <font>
        <b val="0"/>
        <i val="0"/>
        <strike val="0"/>
        <condense val="0"/>
        <extend val="0"/>
        <outline val="0"/>
        <shadow val="0"/>
        <u val="none"/>
        <vertAlign val="baseline"/>
        <sz val="10"/>
        <color auto="1"/>
        <name val="Nirmala UI"/>
        <scheme val="none"/>
      </font>
      <numFmt numFmtId="167" formatCode="&quot;रु&quot;\ #,##0.00"/>
      <fill>
        <patternFill patternType="solid">
          <fgColor indexed="64"/>
          <bgColor theme="2"/>
        </patternFill>
      </fill>
      <border diagonalUp="0" diagonalDown="0" outline="0">
        <left/>
        <right/>
        <top/>
        <bottom/>
      </border>
    </dxf>
    <dxf>
      <font>
        <b val="0"/>
        <i val="0"/>
        <strike val="0"/>
        <condense val="0"/>
        <extend val="0"/>
        <outline val="0"/>
        <shadow val="0"/>
        <u val="none"/>
        <vertAlign val="baseline"/>
        <sz val="10"/>
        <color auto="1"/>
        <name val="Nirmala UI"/>
        <scheme val="none"/>
      </font>
      <numFmt numFmtId="167" formatCode="&quot;रु&quot;\ #,##0.00"/>
      <fill>
        <patternFill patternType="solid">
          <fgColor indexed="64"/>
          <bgColor theme="2"/>
        </patternFill>
      </fill>
      <border diagonalUp="0" diagonalDown="0" outline="0">
        <left/>
        <right/>
        <top/>
        <bottom/>
      </border>
    </dxf>
    <dxf>
      <font>
        <b val="0"/>
        <i val="0"/>
        <strike val="0"/>
        <condense val="0"/>
        <extend val="0"/>
        <outline val="0"/>
        <shadow val="0"/>
        <u val="none"/>
        <vertAlign val="baseline"/>
        <sz val="10"/>
        <color auto="1"/>
        <name val="Nirmala UI"/>
        <scheme val="none"/>
      </font>
      <numFmt numFmtId="165" formatCode="&quot;$&quot;#,##0.00"/>
      <fill>
        <patternFill patternType="solid">
          <fgColor indexed="64"/>
          <bgColor theme="2"/>
        </patternFill>
      </fill>
      <border diagonalUp="0" diagonalDown="0" outline="0">
        <left/>
        <right/>
        <top/>
        <bottom/>
      </border>
    </dxf>
    <dxf>
      <font>
        <b val="0"/>
        <i val="0"/>
        <strike val="0"/>
        <condense val="0"/>
        <extend val="0"/>
        <outline val="0"/>
        <shadow val="0"/>
        <u val="none"/>
        <vertAlign val="baseline"/>
        <sz val="10"/>
        <color auto="1"/>
        <name val="Nirmala UI"/>
        <scheme val="none"/>
      </font>
      <fill>
        <patternFill patternType="solid">
          <fgColor indexed="64"/>
          <bgColor theme="2"/>
        </patternFill>
      </fill>
    </dxf>
    <dxf>
      <font>
        <b val="0"/>
        <i val="0"/>
        <strike val="0"/>
        <condense val="0"/>
        <extend val="0"/>
        <outline val="0"/>
        <shadow val="0"/>
        <u val="none"/>
        <vertAlign val="baseline"/>
        <sz val="10"/>
        <color auto="1"/>
        <name val="Nirmala UI"/>
        <scheme val="none"/>
      </font>
      <numFmt numFmtId="164" formatCode="_ * #,##0.00_ ;_ * \-#,##0.00_ ;_ * &quot;-&quot;??_ ;_ @_ "/>
      <fill>
        <patternFill patternType="solid">
          <fgColor indexed="64"/>
          <bgColor theme="2"/>
        </patternFill>
      </fill>
      <alignment horizontal="left" vertical="bottom" textRotation="0" wrapText="0" indent="0" justifyLastLine="0" shrinkToFit="0" readingOrder="0"/>
      <border diagonalUp="0" diagonalDown="0" outline="0">
        <left/>
        <right/>
        <top/>
        <bottom/>
      </border>
    </dxf>
    <dxf>
      <font>
        <strike val="0"/>
        <outline val="0"/>
        <shadow val="0"/>
        <u val="none"/>
        <vertAlign val="baseline"/>
        <name val="Nirmala UI"/>
        <scheme val="none"/>
      </font>
      <numFmt numFmtId="166" formatCode="_)@"/>
      <alignment horizontal="left" vertical="bottom" textRotation="0" wrapText="0" relativeIndent="-1" justifyLastLine="0" shrinkToFit="0" readingOrder="0"/>
    </dxf>
    <dxf>
      <font>
        <strike val="0"/>
        <outline val="0"/>
        <shadow val="0"/>
        <u val="none"/>
        <vertAlign val="baseline"/>
        <name val="Nirmala UI"/>
        <scheme val="none"/>
      </font>
    </dxf>
    <dxf>
      <font>
        <strike val="0"/>
        <outline val="0"/>
        <shadow val="0"/>
        <u val="none"/>
        <vertAlign val="baseline"/>
        <name val="Nirmala UI"/>
        <scheme val="none"/>
      </font>
    </dxf>
    <dxf>
      <font>
        <b val="0"/>
        <i val="0"/>
        <strike val="0"/>
        <condense val="0"/>
        <extend val="0"/>
        <outline val="0"/>
        <shadow val="0"/>
        <u val="none"/>
        <vertAlign val="baseline"/>
        <sz val="10"/>
        <color auto="1"/>
        <name val="Nirmala UI"/>
        <scheme val="none"/>
      </font>
      <fill>
        <patternFill patternType="solid">
          <fgColor indexed="64"/>
          <bgColor theme="2"/>
        </patternFill>
      </fill>
      <alignment horizontal="general" vertical="center" textRotation="0" wrapText="0" indent="0" justifyLastLine="0" shrinkToFit="0" readingOrder="0"/>
    </dxf>
    <dxf>
      <fill>
        <patternFill>
          <bgColor theme="2" tint="-9.9948118533890809E-2"/>
        </patternFill>
      </fill>
    </dxf>
    <dxf>
      <fill>
        <patternFill>
          <bgColor theme="4" tint="0.79998168889431442"/>
        </patternFill>
      </fill>
    </dxf>
    <dxf>
      <fill>
        <patternFill>
          <bgColor theme="2" tint="-9.9948118533890809E-2"/>
        </patternFill>
      </fill>
    </dxf>
    <dxf>
      <fill>
        <patternFill>
          <bgColor theme="4" tint="0.79998168889431442"/>
        </patternFill>
      </fill>
    </dxf>
    <dxf>
      <fill>
        <patternFill>
          <bgColor theme="4" tint="0.59996337778862885"/>
        </patternFill>
      </fill>
    </dxf>
    <dxf>
      <fill>
        <patternFill>
          <bgColor theme="4" tint="0.59996337778862885"/>
        </patternFill>
      </fill>
    </dxf>
    <dxf>
      <fill>
        <patternFill>
          <bgColor theme="5" tint="0.79998168889431442"/>
        </patternFill>
      </fill>
    </dxf>
    <dxf>
      <fill>
        <patternFill>
          <bgColor theme="5" tint="0.79998168889431442"/>
        </patternFill>
      </fill>
    </dxf>
    <dxf>
      <fill>
        <patternFill>
          <bgColor theme="3" tint="0.749961851863155"/>
        </patternFill>
      </fill>
    </dxf>
    <dxf>
      <fill>
        <patternFill>
          <bgColor theme="3" tint="0.89996032593768116"/>
        </patternFill>
      </fill>
    </dxf>
    <dxf>
      <fill>
        <patternFill>
          <bgColor theme="2" tint="-0.24994659260841701"/>
        </patternFill>
      </fill>
    </dxf>
    <dxf>
      <fill>
        <patternFill>
          <bgColor theme="2" tint="-9.9948118533890809E-2"/>
        </patternFill>
      </fill>
    </dxf>
    <dxf>
      <font>
        <b val="0"/>
        <i val="0"/>
        <strike val="0"/>
        <condense val="0"/>
        <extend val="0"/>
        <outline val="0"/>
        <shadow val="0"/>
        <u val="none"/>
        <vertAlign val="baseline"/>
        <sz val="8.5"/>
        <color auto="1"/>
        <name val="Nirmala UI"/>
        <scheme val="none"/>
      </font>
      <numFmt numFmtId="167" formatCode="&quot;रु&quot;\ #,##0.00"/>
      <fill>
        <patternFill patternType="solid">
          <fgColor indexed="64"/>
          <bgColor theme="2"/>
        </patternFill>
      </fill>
      <border diagonalUp="0" diagonalDown="0" outline="0">
        <left/>
        <right/>
        <top/>
        <bottom/>
      </border>
    </dxf>
    <dxf>
      <font>
        <strike val="0"/>
        <outline val="0"/>
        <shadow val="0"/>
        <u val="none"/>
        <vertAlign val="baseline"/>
        <sz val="8.5"/>
        <color auto="1"/>
        <name val="Nirmala UI"/>
        <scheme val="none"/>
      </font>
      <numFmt numFmtId="167" formatCode="&quot;रु&quot;\ #,##0.00"/>
    </dxf>
    <dxf>
      <font>
        <b val="0"/>
        <i val="0"/>
        <strike val="0"/>
        <condense val="0"/>
        <extend val="0"/>
        <outline val="0"/>
        <shadow val="0"/>
        <u val="none"/>
        <vertAlign val="baseline"/>
        <sz val="8.5"/>
        <color auto="1"/>
        <name val="Nirmala UI"/>
        <scheme val="none"/>
      </font>
      <numFmt numFmtId="167" formatCode="&quot;रु&quot;\ #,##0.00"/>
      <fill>
        <patternFill patternType="solid">
          <fgColor indexed="64"/>
          <bgColor theme="2"/>
        </patternFill>
      </fill>
      <border diagonalUp="0" diagonalDown="0" outline="0">
        <left/>
        <right/>
        <top/>
        <bottom/>
      </border>
    </dxf>
    <dxf>
      <font>
        <strike val="0"/>
        <outline val="0"/>
        <shadow val="0"/>
        <u val="none"/>
        <vertAlign val="baseline"/>
        <sz val="8.5"/>
        <color auto="1"/>
        <name val="Nirmala UI"/>
        <scheme val="none"/>
      </font>
      <numFmt numFmtId="167" formatCode="&quot;रु&quot;\ #,##0.00"/>
    </dxf>
    <dxf>
      <font>
        <b val="0"/>
        <i val="0"/>
        <strike val="0"/>
        <condense val="0"/>
        <extend val="0"/>
        <outline val="0"/>
        <shadow val="0"/>
        <u val="none"/>
        <vertAlign val="baseline"/>
        <sz val="8.5"/>
        <color auto="1"/>
        <name val="Nirmala UI"/>
        <scheme val="none"/>
      </font>
      <numFmt numFmtId="167" formatCode="&quot;रु&quot;\ #,##0.00"/>
      <fill>
        <patternFill patternType="solid">
          <fgColor indexed="64"/>
          <bgColor theme="2"/>
        </patternFill>
      </fill>
      <border diagonalUp="0" diagonalDown="0" outline="0">
        <left/>
        <right/>
        <top/>
        <bottom/>
      </border>
    </dxf>
    <dxf>
      <font>
        <strike val="0"/>
        <outline val="0"/>
        <shadow val="0"/>
        <u val="none"/>
        <vertAlign val="baseline"/>
        <sz val="8.5"/>
        <color auto="1"/>
        <name val="Nirmala UI"/>
        <scheme val="none"/>
      </font>
      <numFmt numFmtId="167" formatCode="&quot;रु&quot;\ #,##0.00"/>
    </dxf>
    <dxf>
      <font>
        <b val="0"/>
        <i val="0"/>
        <strike val="0"/>
        <condense val="0"/>
        <extend val="0"/>
        <outline val="0"/>
        <shadow val="0"/>
        <u val="none"/>
        <vertAlign val="baseline"/>
        <sz val="8.5"/>
        <color auto="1"/>
        <name val="Nirmala UI"/>
        <scheme val="none"/>
      </font>
      <numFmt numFmtId="167" formatCode="&quot;रु&quot;\ #,##0.00"/>
      <fill>
        <patternFill patternType="solid">
          <fgColor indexed="64"/>
          <bgColor theme="2"/>
        </patternFill>
      </fill>
      <border diagonalUp="0" diagonalDown="0" outline="0">
        <left/>
        <right/>
        <top/>
        <bottom/>
      </border>
    </dxf>
    <dxf>
      <font>
        <strike val="0"/>
        <outline val="0"/>
        <shadow val="0"/>
        <u val="none"/>
        <vertAlign val="baseline"/>
        <sz val="8.5"/>
        <color auto="1"/>
        <name val="Nirmala UI"/>
        <scheme val="none"/>
      </font>
      <numFmt numFmtId="167" formatCode="&quot;रु&quot;\ #,##0.00"/>
    </dxf>
    <dxf>
      <font>
        <b val="0"/>
        <i val="0"/>
        <strike val="0"/>
        <condense val="0"/>
        <extend val="0"/>
        <outline val="0"/>
        <shadow val="0"/>
        <u val="none"/>
        <vertAlign val="baseline"/>
        <sz val="8.5"/>
        <color auto="1"/>
        <name val="Nirmala UI"/>
        <scheme val="none"/>
      </font>
      <numFmt numFmtId="167" formatCode="&quot;रु&quot;\ #,##0.00"/>
      <fill>
        <patternFill patternType="solid">
          <fgColor indexed="64"/>
          <bgColor theme="2"/>
        </patternFill>
      </fill>
      <border diagonalUp="0" diagonalDown="0" outline="0">
        <left/>
        <right/>
        <top/>
        <bottom/>
      </border>
    </dxf>
    <dxf>
      <font>
        <strike val="0"/>
        <outline val="0"/>
        <shadow val="0"/>
        <u val="none"/>
        <vertAlign val="baseline"/>
        <sz val="8.5"/>
        <color auto="1"/>
        <name val="Nirmala UI"/>
        <scheme val="none"/>
      </font>
      <numFmt numFmtId="167" formatCode="&quot;रु&quot;\ #,##0.00"/>
    </dxf>
    <dxf>
      <font>
        <b val="0"/>
        <i val="0"/>
        <strike val="0"/>
        <condense val="0"/>
        <extend val="0"/>
        <outline val="0"/>
        <shadow val="0"/>
        <u val="none"/>
        <vertAlign val="baseline"/>
        <sz val="8.5"/>
        <color auto="1"/>
        <name val="Nirmala UI"/>
        <scheme val="none"/>
      </font>
      <numFmt numFmtId="167" formatCode="&quot;रु&quot;\ #,##0.00"/>
      <fill>
        <patternFill patternType="solid">
          <fgColor indexed="64"/>
          <bgColor theme="2"/>
        </patternFill>
      </fill>
      <border diagonalUp="0" diagonalDown="0" outline="0">
        <left/>
        <right/>
        <top/>
        <bottom/>
      </border>
    </dxf>
    <dxf>
      <font>
        <strike val="0"/>
        <outline val="0"/>
        <shadow val="0"/>
        <u val="none"/>
        <vertAlign val="baseline"/>
        <sz val="8.5"/>
        <color auto="1"/>
        <name val="Nirmala UI"/>
        <scheme val="none"/>
      </font>
      <numFmt numFmtId="167" formatCode="&quot;रु&quot;\ #,##0.00"/>
    </dxf>
    <dxf>
      <font>
        <b val="0"/>
        <i val="0"/>
        <strike val="0"/>
        <condense val="0"/>
        <extend val="0"/>
        <outline val="0"/>
        <shadow val="0"/>
        <u val="none"/>
        <vertAlign val="baseline"/>
        <sz val="8.5"/>
        <color auto="1"/>
        <name val="Nirmala UI"/>
        <scheme val="none"/>
      </font>
      <numFmt numFmtId="167" formatCode="&quot;रु&quot;\ #,##0.00"/>
      <fill>
        <patternFill patternType="solid">
          <fgColor indexed="64"/>
          <bgColor theme="2"/>
        </patternFill>
      </fill>
      <border diagonalUp="0" diagonalDown="0" outline="0">
        <left/>
        <right/>
        <top/>
        <bottom/>
      </border>
    </dxf>
    <dxf>
      <font>
        <strike val="0"/>
        <outline val="0"/>
        <shadow val="0"/>
        <u val="none"/>
        <vertAlign val="baseline"/>
        <sz val="8.5"/>
        <color auto="1"/>
        <name val="Nirmala UI"/>
        <scheme val="none"/>
      </font>
      <numFmt numFmtId="167" formatCode="&quot;रु&quot;\ #,##0.00"/>
    </dxf>
    <dxf>
      <font>
        <b val="0"/>
        <i val="0"/>
        <strike val="0"/>
        <condense val="0"/>
        <extend val="0"/>
        <outline val="0"/>
        <shadow val="0"/>
        <u val="none"/>
        <vertAlign val="baseline"/>
        <sz val="8.5"/>
        <color auto="1"/>
        <name val="Nirmala UI"/>
        <scheme val="none"/>
      </font>
      <numFmt numFmtId="167" formatCode="&quot;रु&quot;\ #,##0.00"/>
      <fill>
        <patternFill patternType="solid">
          <fgColor indexed="64"/>
          <bgColor theme="2"/>
        </patternFill>
      </fill>
      <border diagonalUp="0" diagonalDown="0" outline="0">
        <left/>
        <right/>
        <top/>
        <bottom/>
      </border>
    </dxf>
    <dxf>
      <font>
        <strike val="0"/>
        <outline val="0"/>
        <shadow val="0"/>
        <u val="none"/>
        <vertAlign val="baseline"/>
        <sz val="8.5"/>
        <color auto="1"/>
        <name val="Nirmala UI"/>
        <scheme val="none"/>
      </font>
      <numFmt numFmtId="167" formatCode="&quot;रु&quot;\ #,##0.00"/>
    </dxf>
    <dxf>
      <font>
        <b val="0"/>
        <i val="0"/>
        <strike val="0"/>
        <condense val="0"/>
        <extend val="0"/>
        <outline val="0"/>
        <shadow val="0"/>
        <u val="none"/>
        <vertAlign val="baseline"/>
        <sz val="8.5"/>
        <color auto="1"/>
        <name val="Nirmala UI"/>
        <scheme val="none"/>
      </font>
      <numFmt numFmtId="167" formatCode="&quot;रु&quot;\ #,##0.00"/>
      <fill>
        <patternFill patternType="solid">
          <fgColor indexed="64"/>
          <bgColor theme="2"/>
        </patternFill>
      </fill>
      <border diagonalUp="0" diagonalDown="0" outline="0">
        <left/>
        <right/>
        <top/>
        <bottom/>
      </border>
    </dxf>
    <dxf>
      <font>
        <strike val="0"/>
        <outline val="0"/>
        <shadow val="0"/>
        <u val="none"/>
        <vertAlign val="baseline"/>
        <sz val="8.5"/>
        <color auto="1"/>
        <name val="Nirmala UI"/>
        <scheme val="none"/>
      </font>
      <numFmt numFmtId="167" formatCode="&quot;रु&quot;\ #,##0.00"/>
    </dxf>
    <dxf>
      <font>
        <b val="0"/>
        <i val="0"/>
        <strike val="0"/>
        <condense val="0"/>
        <extend val="0"/>
        <outline val="0"/>
        <shadow val="0"/>
        <u val="none"/>
        <vertAlign val="baseline"/>
        <sz val="8.5"/>
        <color auto="1"/>
        <name val="Nirmala UI"/>
        <scheme val="none"/>
      </font>
      <numFmt numFmtId="167" formatCode="&quot;रु&quot;\ #,##0.00"/>
      <fill>
        <patternFill patternType="solid">
          <fgColor indexed="64"/>
          <bgColor theme="2"/>
        </patternFill>
      </fill>
      <border diagonalUp="0" diagonalDown="0" outline="0">
        <left/>
        <right/>
        <top/>
        <bottom/>
      </border>
    </dxf>
    <dxf>
      <font>
        <strike val="0"/>
        <outline val="0"/>
        <shadow val="0"/>
        <u val="none"/>
        <vertAlign val="baseline"/>
        <sz val="8.5"/>
        <color auto="1"/>
        <name val="Nirmala UI"/>
        <scheme val="none"/>
      </font>
      <numFmt numFmtId="167" formatCode="&quot;रु&quot;\ #,##0.00"/>
    </dxf>
    <dxf>
      <font>
        <b val="0"/>
        <i val="0"/>
        <strike val="0"/>
        <condense val="0"/>
        <extend val="0"/>
        <outline val="0"/>
        <shadow val="0"/>
        <u val="none"/>
        <vertAlign val="baseline"/>
        <sz val="8.5"/>
        <color auto="1"/>
        <name val="Nirmala UI"/>
        <scheme val="none"/>
      </font>
      <numFmt numFmtId="167" formatCode="&quot;रु&quot;\ #,##0.00"/>
      <fill>
        <patternFill patternType="solid">
          <fgColor indexed="64"/>
          <bgColor theme="2"/>
        </patternFill>
      </fill>
      <border diagonalUp="0" diagonalDown="0" outline="0">
        <left/>
        <right/>
        <top/>
        <bottom/>
      </border>
    </dxf>
    <dxf>
      <font>
        <strike val="0"/>
        <outline val="0"/>
        <shadow val="0"/>
        <u val="none"/>
        <vertAlign val="baseline"/>
        <sz val="8.5"/>
        <color auto="1"/>
        <name val="Nirmala UI"/>
        <scheme val="none"/>
      </font>
      <numFmt numFmtId="167" formatCode="&quot;रु&quot;\ #,##0.00"/>
    </dxf>
    <dxf>
      <font>
        <b val="0"/>
        <i val="0"/>
        <strike val="0"/>
        <condense val="0"/>
        <extend val="0"/>
        <outline val="0"/>
        <shadow val="0"/>
        <u val="none"/>
        <vertAlign val="baseline"/>
        <sz val="8.5"/>
        <color auto="1"/>
        <name val="Nirmala UI"/>
        <scheme val="none"/>
      </font>
      <numFmt numFmtId="167" formatCode="&quot;रु&quot;\ #,##0.00"/>
      <fill>
        <patternFill patternType="solid">
          <fgColor indexed="64"/>
          <bgColor theme="2"/>
        </patternFill>
      </fill>
      <border diagonalUp="0" diagonalDown="0" outline="0">
        <left/>
        <right/>
        <top/>
        <bottom/>
      </border>
    </dxf>
    <dxf>
      <font>
        <strike val="0"/>
        <outline val="0"/>
        <shadow val="0"/>
        <u val="none"/>
        <vertAlign val="baseline"/>
        <sz val="8.5"/>
        <color auto="1"/>
        <name val="Nirmala UI"/>
        <scheme val="none"/>
      </font>
      <numFmt numFmtId="167" formatCode="&quot;रु&quot;\ #,##0.00"/>
    </dxf>
    <dxf>
      <font>
        <b val="0"/>
        <i val="0"/>
        <strike val="0"/>
        <condense val="0"/>
        <extend val="0"/>
        <outline val="0"/>
        <shadow val="0"/>
        <u val="none"/>
        <vertAlign val="baseline"/>
        <sz val="8.5"/>
        <color auto="1"/>
        <name val="Nirmala UI"/>
        <scheme val="none"/>
      </font>
      <numFmt numFmtId="167" formatCode="&quot;रु&quot;\ #,##0.00"/>
      <fill>
        <patternFill patternType="solid">
          <fgColor indexed="64"/>
          <bgColor theme="2"/>
        </patternFill>
      </fill>
      <border diagonalUp="0" diagonalDown="0" outline="0">
        <left/>
        <right/>
        <top/>
        <bottom/>
      </border>
    </dxf>
    <dxf>
      <font>
        <strike val="0"/>
        <outline val="0"/>
        <shadow val="0"/>
        <u val="none"/>
        <vertAlign val="baseline"/>
        <sz val="8.5"/>
        <color auto="1"/>
        <name val="Nirmala UI"/>
        <scheme val="none"/>
      </font>
      <numFmt numFmtId="167" formatCode="&quot;रु&quot;\ #,##0.00"/>
    </dxf>
    <dxf>
      <font>
        <b val="0"/>
        <i val="0"/>
        <strike val="0"/>
        <condense val="0"/>
        <extend val="0"/>
        <outline val="0"/>
        <shadow val="0"/>
        <u val="none"/>
        <vertAlign val="baseline"/>
        <sz val="10"/>
        <color auto="1"/>
        <name val="Nirmala UI"/>
        <scheme val="none"/>
      </font>
      <numFmt numFmtId="165" formatCode="&quot;$&quot;#,##0.00"/>
      <fill>
        <patternFill patternType="solid">
          <fgColor indexed="64"/>
          <bgColor theme="2"/>
        </patternFill>
      </fill>
      <border diagonalUp="0" diagonalDown="0" outline="0">
        <left/>
        <right/>
        <top/>
        <bottom/>
      </border>
    </dxf>
    <dxf>
      <font>
        <b val="0"/>
        <i val="0"/>
        <strike val="0"/>
        <condense val="0"/>
        <extend val="0"/>
        <outline val="0"/>
        <shadow val="0"/>
        <u val="none"/>
        <vertAlign val="baseline"/>
        <sz val="10"/>
        <color auto="1"/>
        <name val="Nirmala UI"/>
        <scheme val="none"/>
      </font>
      <numFmt numFmtId="166" formatCode="_)@"/>
      <fill>
        <patternFill patternType="solid">
          <fgColor indexed="64"/>
          <bgColor theme="2"/>
        </patternFill>
      </fill>
    </dxf>
    <dxf>
      <font>
        <b val="0"/>
        <i val="0"/>
        <strike val="0"/>
        <condense val="0"/>
        <extend val="0"/>
        <outline val="0"/>
        <shadow val="0"/>
        <u val="none"/>
        <vertAlign val="baseline"/>
        <sz val="10"/>
        <color auto="1"/>
        <name val="Nirmala UI"/>
        <scheme val="none"/>
      </font>
      <numFmt numFmtId="166" formatCode="_)@"/>
      <fill>
        <patternFill patternType="solid">
          <fgColor indexed="64"/>
          <bgColor theme="2"/>
        </patternFill>
      </fill>
      <border diagonalUp="0" diagonalDown="0" outline="0">
        <left/>
        <right/>
        <top/>
        <bottom/>
      </border>
    </dxf>
    <dxf>
      <font>
        <strike val="0"/>
        <outline val="0"/>
        <shadow val="0"/>
        <u val="none"/>
        <vertAlign val="baseline"/>
        <name val="Nirmala UI"/>
        <scheme val="none"/>
      </font>
    </dxf>
    <dxf>
      <font>
        <strike val="0"/>
        <outline val="0"/>
        <shadow val="0"/>
        <u val="none"/>
        <vertAlign val="baseline"/>
        <name val="Nirmala UI"/>
        <scheme val="none"/>
      </font>
    </dxf>
    <dxf>
      <font>
        <strike val="0"/>
        <outline val="0"/>
        <shadow val="0"/>
        <u val="none"/>
        <vertAlign val="baseline"/>
        <name val="Nirmala UI"/>
        <scheme val="none"/>
      </font>
    </dxf>
    <dxf>
      <font>
        <b val="0"/>
        <i val="0"/>
        <strike val="0"/>
        <condense val="0"/>
        <extend val="0"/>
        <outline val="0"/>
        <shadow val="0"/>
        <u val="none"/>
        <vertAlign val="baseline"/>
        <sz val="10"/>
        <color auto="1"/>
        <name val="Nirmala UI"/>
        <scheme val="none"/>
      </font>
      <numFmt numFmtId="166" formatCode="_)@"/>
      <fill>
        <patternFill patternType="solid">
          <fgColor indexed="64"/>
          <bgColor theme="2"/>
        </patternFill>
      </fill>
    </dxf>
    <dxf>
      <fill>
        <patternFill>
          <bgColor theme="4" tint="0.79998168889431442"/>
        </patternFill>
      </fill>
    </dxf>
    <dxf>
      <fill>
        <patternFill>
          <bgColor theme="4" tint="0.59996337778862885"/>
        </patternFill>
      </fill>
    </dxf>
    <dxf>
      <font>
        <b val="0"/>
        <i val="0"/>
        <strike val="0"/>
        <condense val="0"/>
        <extend val="0"/>
        <outline val="0"/>
        <shadow val="0"/>
        <u val="none"/>
        <vertAlign val="baseline"/>
        <sz val="9"/>
        <color auto="1"/>
        <name val="Nirmala UI"/>
        <scheme val="none"/>
      </font>
      <numFmt numFmtId="167" formatCode="&quot;रु&quot;\ #,##0.00"/>
      <fill>
        <patternFill patternType="solid">
          <fgColor indexed="64"/>
          <bgColor theme="2"/>
        </patternFill>
      </fill>
      <alignment horizontal="right" vertical="center" textRotation="0" wrapText="0" indent="0" justifyLastLine="0" shrinkToFit="0" readingOrder="0"/>
      <border diagonalUp="0" diagonalDown="0" outline="0">
        <left/>
        <right/>
        <top/>
        <bottom/>
      </border>
    </dxf>
    <dxf>
      <font>
        <strike val="0"/>
        <outline val="0"/>
        <shadow val="0"/>
        <u val="none"/>
        <vertAlign val="baseline"/>
        <sz val="9"/>
        <color auto="1"/>
        <name val="Nirmala UI"/>
        <scheme val="none"/>
      </font>
      <numFmt numFmtId="167" formatCode="&quot;रु&quot;\ #,##0.00"/>
    </dxf>
    <dxf>
      <font>
        <b val="0"/>
        <i val="0"/>
        <strike val="0"/>
        <condense val="0"/>
        <extend val="0"/>
        <outline val="0"/>
        <shadow val="0"/>
        <u val="none"/>
        <vertAlign val="baseline"/>
        <sz val="9"/>
        <color auto="1"/>
        <name val="Nirmala UI"/>
        <scheme val="none"/>
      </font>
      <numFmt numFmtId="167" formatCode="&quot;रु&quot;\ #,##0.00"/>
      <fill>
        <patternFill patternType="solid">
          <fgColor indexed="64"/>
          <bgColor theme="2"/>
        </patternFill>
      </fill>
      <alignment horizontal="right" vertical="center" textRotation="0" wrapText="0" indent="0" justifyLastLine="0" shrinkToFit="0" readingOrder="0"/>
      <border diagonalUp="0" diagonalDown="0" outline="0">
        <left/>
        <right/>
        <top/>
        <bottom/>
      </border>
    </dxf>
    <dxf>
      <font>
        <strike val="0"/>
        <outline val="0"/>
        <shadow val="0"/>
        <u val="none"/>
        <vertAlign val="baseline"/>
        <sz val="9"/>
        <color auto="1"/>
        <name val="Nirmala UI"/>
        <scheme val="none"/>
      </font>
      <numFmt numFmtId="167" formatCode="&quot;रु&quot;\ #,##0.00"/>
    </dxf>
    <dxf>
      <font>
        <b val="0"/>
        <i val="0"/>
        <strike val="0"/>
        <condense val="0"/>
        <extend val="0"/>
        <outline val="0"/>
        <shadow val="0"/>
        <u val="none"/>
        <vertAlign val="baseline"/>
        <sz val="9"/>
        <color auto="1"/>
        <name val="Nirmala UI"/>
        <scheme val="none"/>
      </font>
      <numFmt numFmtId="166" formatCode="_)@"/>
      <fill>
        <patternFill patternType="solid">
          <fgColor indexed="64"/>
          <bgColor theme="2"/>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Nirmala UI"/>
        <scheme val="none"/>
      </font>
      <numFmt numFmtId="166" formatCode="_)@"/>
      <fill>
        <patternFill patternType="solid">
          <fgColor indexed="64"/>
          <bgColor theme="2"/>
        </patternFill>
      </fill>
      <alignment horizontal="general" vertical="center" textRotation="0" wrapText="0" indent="0" justifyLastLine="0" shrinkToFit="0" readingOrder="0"/>
    </dxf>
    <dxf>
      <font>
        <strike val="0"/>
        <outline val="0"/>
        <shadow val="0"/>
        <u val="none"/>
        <vertAlign val="baseline"/>
        <sz val="9"/>
        <color auto="1"/>
        <name val="Nirmala UI"/>
        <scheme val="none"/>
      </font>
    </dxf>
    <dxf>
      <font>
        <strike val="0"/>
        <outline val="0"/>
        <shadow val="0"/>
        <u val="none"/>
        <vertAlign val="baseline"/>
        <sz val="9"/>
        <color auto="1"/>
        <name val="Nirmala UI"/>
        <scheme val="none"/>
      </font>
    </dxf>
    <dxf>
      <font>
        <strike val="0"/>
        <outline val="0"/>
        <shadow val="0"/>
        <u val="none"/>
        <vertAlign val="baseline"/>
        <sz val="9"/>
        <color auto="1"/>
        <name val="Nirmala UI"/>
        <scheme val="none"/>
      </font>
    </dxf>
    <dxf>
      <font>
        <b val="0"/>
        <i val="0"/>
        <strike val="0"/>
        <condense val="0"/>
        <extend val="0"/>
        <outline val="0"/>
        <shadow val="0"/>
        <u val="none"/>
        <vertAlign val="baseline"/>
        <sz val="9"/>
        <color auto="1"/>
        <name val="Nirmala UI"/>
        <scheme val="none"/>
      </font>
      <numFmt numFmtId="168" formatCode="&quot;$&quot;#,##0.00_);\(&quot;$&quot;#,##0.00\)"/>
      <fill>
        <patternFill patternType="solid">
          <fgColor indexed="64"/>
          <bgColor theme="2"/>
        </patternFill>
      </fill>
      <alignment horizontal="right" vertical="center" textRotation="0" wrapText="0" indent="0" justifyLastLine="0" shrinkToFit="0" readingOrder="0"/>
    </dxf>
    <dxf>
      <font>
        <strike val="0"/>
        <outline val="0"/>
        <shadow val="0"/>
        <u val="none"/>
        <vertAlign val="baseline"/>
        <sz val="9"/>
        <color auto="1"/>
        <name val="Nirmala UI"/>
        <scheme val="none"/>
      </font>
      <numFmt numFmtId="167" formatCode="&quot;रु&quot;\ #,##0.00"/>
    </dxf>
    <dxf>
      <font>
        <b val="0"/>
        <i val="0"/>
        <strike val="0"/>
        <condense val="0"/>
        <extend val="0"/>
        <outline val="0"/>
        <shadow val="0"/>
        <u val="none"/>
        <vertAlign val="baseline"/>
        <sz val="9"/>
        <color auto="1"/>
        <name val="Nirmala UI"/>
        <scheme val="none"/>
      </font>
      <numFmt numFmtId="168" formatCode="&quot;$&quot;#,##0.00_);\(&quot;$&quot;#,##0.00\)"/>
      <fill>
        <patternFill patternType="solid">
          <fgColor indexed="64"/>
          <bgColor theme="2"/>
        </patternFill>
      </fill>
      <alignment horizontal="right" vertical="center" textRotation="0" wrapText="0" indent="0" justifyLastLine="0" shrinkToFit="0" readingOrder="0"/>
    </dxf>
    <dxf>
      <font>
        <strike val="0"/>
        <outline val="0"/>
        <shadow val="0"/>
        <u val="none"/>
        <vertAlign val="baseline"/>
        <sz val="9"/>
        <color auto="1"/>
        <name val="Nirmala UI"/>
        <scheme val="none"/>
      </font>
      <numFmt numFmtId="167" formatCode="&quot;रु&quot;\ #,##0.00"/>
    </dxf>
    <dxf>
      <font>
        <b val="0"/>
        <i val="0"/>
        <strike val="0"/>
        <condense val="0"/>
        <extend val="0"/>
        <outline val="0"/>
        <shadow val="0"/>
        <u val="none"/>
        <vertAlign val="baseline"/>
        <sz val="9"/>
        <color auto="1"/>
        <name val="Nirmala UI"/>
        <scheme val="none"/>
      </font>
      <numFmt numFmtId="166" formatCode="_)@"/>
      <fill>
        <patternFill patternType="solid">
          <fgColor indexed="64"/>
          <bgColor theme="2"/>
        </patternFill>
      </fill>
      <alignment horizontal="general" vertical="center" textRotation="0" wrapText="0" indent="0" justifyLastLine="0" shrinkToFit="0" readingOrder="0"/>
    </dxf>
    <dxf>
      <font>
        <strike val="0"/>
        <outline val="0"/>
        <shadow val="0"/>
        <u val="none"/>
        <vertAlign val="baseline"/>
        <sz val="9"/>
        <color auto="1"/>
        <name val="Nirmala UI"/>
        <scheme val="none"/>
      </font>
      <numFmt numFmtId="166" formatCode="_)@"/>
      <fill>
        <patternFill patternType="solid">
          <fgColor indexed="64"/>
          <bgColor theme="2"/>
        </patternFill>
      </fill>
      <alignment horizontal="general" vertical="center" textRotation="0" wrapText="0" indent="0" justifyLastLine="0" shrinkToFit="0" readingOrder="0"/>
    </dxf>
    <dxf>
      <font>
        <strike val="0"/>
        <outline val="0"/>
        <shadow val="0"/>
        <u val="none"/>
        <vertAlign val="baseline"/>
        <sz val="9"/>
        <color auto="1"/>
        <name val="Nirmala UI"/>
        <scheme val="none"/>
      </font>
    </dxf>
    <dxf>
      <font>
        <strike val="0"/>
        <outline val="0"/>
        <shadow val="0"/>
        <u val="none"/>
        <vertAlign val="baseline"/>
        <sz val="9"/>
        <color auto="1"/>
        <name val="Nirmala UI"/>
        <scheme val="none"/>
      </font>
    </dxf>
    <dxf>
      <font>
        <strike val="0"/>
        <outline val="0"/>
        <shadow val="0"/>
        <u val="none"/>
        <vertAlign val="baseline"/>
        <sz val="9"/>
        <color auto="1"/>
        <name val="Nirmala UI"/>
        <scheme val="none"/>
      </font>
    </dxf>
    <dxf>
      <font>
        <b val="0"/>
        <i val="0"/>
        <strike val="0"/>
        <condense val="0"/>
        <extend val="0"/>
        <outline val="0"/>
        <shadow val="0"/>
        <u val="none"/>
        <vertAlign val="baseline"/>
        <sz val="9"/>
        <color auto="1"/>
        <name val="Nirmala UI"/>
        <scheme val="none"/>
      </font>
      <numFmt numFmtId="168" formatCode="&quot;$&quot;#,##0.00_);\(&quot;$&quot;#,##0.00\)"/>
      <fill>
        <patternFill patternType="solid">
          <fgColor indexed="64"/>
          <bgColor theme="2"/>
        </patternFill>
      </fill>
      <alignment horizontal="right" vertical="center" textRotation="0" wrapText="0" indent="0" justifyLastLine="0" shrinkToFit="0" readingOrder="0"/>
    </dxf>
    <dxf>
      <font>
        <strike val="0"/>
        <outline val="0"/>
        <shadow val="0"/>
        <u val="none"/>
        <vertAlign val="baseline"/>
        <sz val="9"/>
        <color auto="1"/>
        <name val="Nirmala UI"/>
        <scheme val="none"/>
      </font>
      <numFmt numFmtId="167" formatCode="&quot;रु&quot;\ #,##0.00"/>
    </dxf>
    <dxf>
      <font>
        <b val="0"/>
        <i val="0"/>
        <strike val="0"/>
        <condense val="0"/>
        <extend val="0"/>
        <outline val="0"/>
        <shadow val="0"/>
        <u val="none"/>
        <vertAlign val="baseline"/>
        <sz val="9"/>
        <color auto="1"/>
        <name val="Nirmala UI"/>
        <scheme val="none"/>
      </font>
      <numFmt numFmtId="168" formatCode="&quot;$&quot;#,##0.00_);\(&quot;$&quot;#,##0.00\)"/>
      <fill>
        <patternFill patternType="solid">
          <fgColor indexed="64"/>
          <bgColor theme="2"/>
        </patternFill>
      </fill>
      <alignment horizontal="right" vertical="center" textRotation="0" wrapText="0" indent="0" justifyLastLine="0" shrinkToFit="0" readingOrder="0"/>
    </dxf>
    <dxf>
      <font>
        <strike val="0"/>
        <outline val="0"/>
        <shadow val="0"/>
        <u val="none"/>
        <vertAlign val="baseline"/>
        <sz val="9"/>
        <color auto="1"/>
        <name val="Nirmala UI"/>
        <scheme val="none"/>
      </font>
      <numFmt numFmtId="167" formatCode="&quot;रु&quot;\ #,##0.00"/>
    </dxf>
    <dxf>
      <font>
        <b val="0"/>
        <i val="0"/>
        <strike val="0"/>
        <condense val="0"/>
        <extend val="0"/>
        <outline val="0"/>
        <shadow val="0"/>
        <u val="none"/>
        <vertAlign val="baseline"/>
        <sz val="9"/>
        <color auto="1"/>
        <name val="Nirmala UI"/>
        <scheme val="none"/>
      </font>
      <numFmt numFmtId="166" formatCode="_)@"/>
      <fill>
        <patternFill patternType="solid">
          <fgColor indexed="64"/>
          <bgColor theme="2"/>
        </patternFill>
      </fill>
      <alignment horizontal="general" vertical="center" textRotation="0" wrapText="0" indent="0" justifyLastLine="0" shrinkToFit="0" readingOrder="0"/>
    </dxf>
    <dxf>
      <font>
        <strike val="0"/>
        <outline val="0"/>
        <shadow val="0"/>
        <u val="none"/>
        <vertAlign val="baseline"/>
        <sz val="9"/>
        <color auto="1"/>
        <name val="Nirmala UI"/>
        <scheme val="none"/>
      </font>
      <numFmt numFmtId="166" formatCode="_)@"/>
      <fill>
        <patternFill patternType="solid">
          <fgColor indexed="64"/>
          <bgColor theme="2"/>
        </patternFill>
      </fill>
      <alignment horizontal="general" vertical="center" textRotation="0" wrapText="0" indent="0" justifyLastLine="0" shrinkToFit="0" readingOrder="0"/>
    </dxf>
    <dxf>
      <font>
        <strike val="0"/>
        <outline val="0"/>
        <shadow val="0"/>
        <u val="none"/>
        <vertAlign val="baseline"/>
        <sz val="9"/>
        <color auto="1"/>
        <name val="Nirmala UI"/>
        <scheme val="none"/>
      </font>
    </dxf>
    <dxf>
      <font>
        <strike val="0"/>
        <outline val="0"/>
        <shadow val="0"/>
        <u val="none"/>
        <vertAlign val="baseline"/>
        <sz val="9"/>
        <color auto="1"/>
        <name val="Nirmala UI"/>
        <scheme val="none"/>
      </font>
    </dxf>
    <dxf>
      <font>
        <strike val="0"/>
        <outline val="0"/>
        <shadow val="0"/>
        <u val="none"/>
        <vertAlign val="baseline"/>
        <sz val="9"/>
        <color auto="1"/>
        <name val="Nirmala UI"/>
        <scheme val="none"/>
      </font>
    </dxf>
    <dxf>
      <font>
        <b val="0"/>
        <i val="0"/>
        <strike val="0"/>
        <condense val="0"/>
        <extend val="0"/>
        <outline val="0"/>
        <shadow val="0"/>
        <u val="none"/>
        <vertAlign val="baseline"/>
        <sz val="9"/>
        <color auto="1"/>
        <name val="Nirmala UI"/>
        <scheme val="none"/>
      </font>
      <numFmt numFmtId="168" formatCode="&quot;$&quot;#,##0.00_);\(&quot;$&quot;#,##0.00\)"/>
      <fill>
        <patternFill patternType="solid">
          <fgColor indexed="64"/>
          <bgColor theme="2"/>
        </patternFill>
      </fill>
      <alignment horizontal="right" vertical="center" textRotation="0" wrapText="0" indent="0" justifyLastLine="0" shrinkToFit="0" readingOrder="0"/>
    </dxf>
    <dxf>
      <font>
        <strike val="0"/>
        <outline val="0"/>
        <shadow val="0"/>
        <u val="none"/>
        <vertAlign val="baseline"/>
        <sz val="9"/>
        <color auto="1"/>
        <name val="Nirmala UI"/>
        <scheme val="none"/>
      </font>
      <numFmt numFmtId="167" formatCode="&quot;रु&quot;\ #,##0.00"/>
    </dxf>
    <dxf>
      <font>
        <b val="0"/>
        <i val="0"/>
        <strike val="0"/>
        <condense val="0"/>
        <extend val="0"/>
        <outline val="0"/>
        <shadow val="0"/>
        <u val="none"/>
        <vertAlign val="baseline"/>
        <sz val="9"/>
        <color auto="1"/>
        <name val="Nirmala UI"/>
        <scheme val="none"/>
      </font>
      <numFmt numFmtId="168" formatCode="&quot;$&quot;#,##0.00_);\(&quot;$&quot;#,##0.00\)"/>
      <fill>
        <patternFill patternType="solid">
          <fgColor indexed="64"/>
          <bgColor theme="2"/>
        </patternFill>
      </fill>
      <alignment horizontal="right" vertical="center" textRotation="0" wrapText="0" indent="0" justifyLastLine="0" shrinkToFit="0" readingOrder="0"/>
    </dxf>
    <dxf>
      <font>
        <strike val="0"/>
        <outline val="0"/>
        <shadow val="0"/>
        <u val="none"/>
        <vertAlign val="baseline"/>
        <sz val="9"/>
        <color auto="1"/>
        <name val="Nirmala UI"/>
        <scheme val="none"/>
      </font>
      <numFmt numFmtId="167" formatCode="&quot;रु&quot;\ #,##0.00"/>
    </dxf>
    <dxf>
      <font>
        <b val="0"/>
        <i val="0"/>
        <strike val="0"/>
        <condense val="0"/>
        <extend val="0"/>
        <outline val="0"/>
        <shadow val="0"/>
        <u val="none"/>
        <vertAlign val="baseline"/>
        <sz val="9"/>
        <color auto="1"/>
        <name val="Nirmala UI"/>
        <scheme val="none"/>
      </font>
      <numFmt numFmtId="166" formatCode="_)@"/>
      <fill>
        <patternFill patternType="solid">
          <fgColor indexed="64"/>
          <bgColor theme="2"/>
        </patternFill>
      </fill>
      <alignment horizontal="general" vertical="center" textRotation="0" wrapText="0" indent="0" justifyLastLine="0" shrinkToFit="0" readingOrder="0"/>
    </dxf>
    <dxf>
      <font>
        <strike val="0"/>
        <outline val="0"/>
        <shadow val="0"/>
        <u val="none"/>
        <vertAlign val="baseline"/>
        <sz val="9"/>
        <color auto="1"/>
        <name val="Nirmala UI"/>
        <scheme val="none"/>
      </font>
      <numFmt numFmtId="166" formatCode="_)@"/>
      <fill>
        <patternFill patternType="solid">
          <fgColor indexed="64"/>
          <bgColor theme="2"/>
        </patternFill>
      </fill>
      <alignment horizontal="general" vertical="center" textRotation="0" wrapText="0" indent="0" justifyLastLine="0" shrinkToFit="0" readingOrder="0"/>
    </dxf>
    <dxf>
      <font>
        <strike val="0"/>
        <outline val="0"/>
        <shadow val="0"/>
        <u val="none"/>
        <vertAlign val="baseline"/>
        <sz val="9"/>
        <color auto="1"/>
        <name val="Nirmala UI"/>
        <scheme val="none"/>
      </font>
    </dxf>
    <dxf>
      <font>
        <strike val="0"/>
        <outline val="0"/>
        <shadow val="0"/>
        <u val="none"/>
        <vertAlign val="baseline"/>
        <sz val="9"/>
        <color auto="1"/>
        <name val="Nirmala UI"/>
        <scheme val="none"/>
      </font>
    </dxf>
    <dxf>
      <font>
        <strike val="0"/>
        <outline val="0"/>
        <shadow val="0"/>
        <u val="none"/>
        <vertAlign val="baseline"/>
        <sz val="9"/>
        <color auto="1"/>
        <name val="Nirmala UI"/>
        <scheme val="none"/>
      </font>
    </dxf>
    <dxf>
      <fill>
        <patternFill>
          <bgColor theme="2"/>
        </patternFill>
      </fill>
    </dxf>
    <dxf>
      <font>
        <b val="0"/>
        <i val="0"/>
        <color theme="3" tint="0.24994659260841701"/>
      </font>
      <fill>
        <patternFill>
          <bgColor theme="0"/>
        </patternFill>
      </fill>
      <border diagonalUp="0" diagonalDown="0">
        <left/>
        <right/>
        <top/>
        <bottom/>
        <vertical/>
        <horizontal/>
      </border>
    </dxf>
    <dxf>
      <font>
        <b/>
        <i val="0"/>
        <color theme="3" tint="0.24994659260841701"/>
      </font>
      <fill>
        <patternFill>
          <bgColor theme="0"/>
        </patternFill>
      </fill>
      <border diagonalUp="0" diagonalDown="0">
        <left/>
        <right/>
        <top style="medium">
          <color theme="3" tint="0.749961851863155"/>
        </top>
        <bottom/>
        <vertical/>
        <horizontal/>
      </border>
    </dxf>
    <dxf>
      <font>
        <b/>
        <i val="0"/>
        <color theme="3" tint="0.24994659260841701"/>
      </font>
      <fill>
        <patternFill patternType="solid">
          <fgColor indexed="64"/>
          <bgColor theme="2"/>
        </patternFill>
      </fill>
      <border diagonalUp="0" diagonalDown="0">
        <left/>
        <right/>
        <top/>
        <bottom style="medium">
          <color theme="3" tint="0.749961851863155"/>
        </bottom>
        <vertical/>
        <horizontal/>
      </border>
    </dxf>
    <dxf>
      <font>
        <b val="0"/>
        <i val="0"/>
        <color theme="3" tint="0.24994659260841701"/>
      </font>
      <fill>
        <patternFill patternType="solid">
          <bgColor theme="0"/>
        </patternFill>
      </fill>
      <border diagonalUp="0" diagonalDown="0">
        <left/>
        <right/>
        <top/>
        <bottom/>
        <vertical/>
        <horizontal/>
      </border>
    </dxf>
    <dxf>
      <font>
        <b val="0"/>
        <i val="0"/>
        <color theme="3" tint="0.24994659260841701"/>
      </font>
      <fill>
        <patternFill>
          <bgColor theme="4" tint="0.59996337778862885"/>
        </patternFill>
      </fill>
      <border diagonalUp="0" diagonalDown="0">
        <left/>
        <right/>
        <top style="medium">
          <color theme="3" tint="0.499984740745262"/>
        </top>
        <bottom/>
        <vertical/>
        <horizontal/>
      </border>
    </dxf>
    <dxf>
      <font>
        <b val="0"/>
        <i val="0"/>
        <color theme="3" tint="0.24994659260841701"/>
      </font>
      <fill>
        <patternFill patternType="solid">
          <fgColor indexed="64"/>
          <bgColor theme="4" tint="0.59996337778862885"/>
        </patternFill>
      </fill>
      <border diagonalUp="0" diagonalDown="0">
        <left/>
        <right/>
        <top/>
        <bottom style="dashed">
          <color theme="3" tint="0.499984740745262"/>
        </bottom>
        <vertical/>
        <horizontal/>
      </border>
    </dxf>
    <dxf>
      <font>
        <b val="0"/>
        <i val="0"/>
        <color theme="3" tint="0.24994659260841701"/>
      </font>
      <fill>
        <patternFill patternType="solid">
          <bgColor theme="4" tint="0.59996337778862885"/>
        </patternFill>
      </fill>
      <border diagonalUp="0" diagonalDown="0">
        <left/>
        <right/>
        <top/>
        <bottom/>
        <vertical/>
        <horizontal/>
      </border>
    </dxf>
    <dxf>
      <fill>
        <patternFill>
          <bgColor theme="0" tint="-4.9989318521683403E-2"/>
        </patternFill>
      </fill>
    </dxf>
    <dxf>
      <font>
        <b val="0"/>
        <i val="0"/>
        <color theme="3" tint="0.24994659260841701"/>
      </font>
      <fill>
        <patternFill>
          <bgColor theme="0"/>
        </patternFill>
      </fill>
      <border diagonalUp="0" diagonalDown="0">
        <left/>
        <right style="dashed">
          <color theme="3" tint="0.24994659260841701"/>
        </right>
        <top/>
        <bottom/>
        <vertical style="dashed">
          <color theme="3" tint="0.24994659260841701"/>
        </vertical>
        <horizontal/>
      </border>
    </dxf>
    <dxf>
      <font>
        <b/>
        <i val="0"/>
        <color theme="3" tint="0.24994659260841701"/>
      </font>
      <fill>
        <patternFill>
          <bgColor theme="0"/>
        </patternFill>
      </fill>
      <border diagonalUp="0" diagonalDown="0">
        <left/>
        <right/>
        <top style="medium">
          <color theme="3" tint="0.749961851863155"/>
        </top>
        <bottom/>
        <vertical/>
        <horizontal/>
      </border>
    </dxf>
    <dxf>
      <font>
        <b/>
        <i val="0"/>
        <color theme="3" tint="0.24994659260841701"/>
      </font>
      <fill>
        <patternFill patternType="solid">
          <fgColor indexed="64"/>
          <bgColor theme="2"/>
        </patternFill>
      </fill>
      <border diagonalUp="0" diagonalDown="0">
        <left/>
        <right/>
        <top/>
        <bottom style="medium">
          <color theme="3" tint="0.749961851863155"/>
        </bottom>
        <vertical/>
        <horizontal/>
      </border>
    </dxf>
    <dxf>
      <font>
        <b val="0"/>
        <i val="0"/>
        <color theme="3" tint="0.24994659260841701"/>
      </font>
      <border diagonalUp="0" diagonalDown="0">
        <left/>
        <right style="dashed">
          <color theme="3" tint="0.24994659260841701"/>
        </right>
        <top/>
        <bottom/>
        <vertical style="dashed">
          <color theme="3" tint="0.24994659260841701"/>
        </vertical>
        <horizontal/>
      </border>
    </dxf>
    <dxf>
      <fill>
        <patternFill>
          <bgColor theme="5" tint="0.79998168889431442"/>
        </patternFill>
      </fill>
    </dxf>
    <dxf>
      <fill>
        <patternFill>
          <bgColor theme="0"/>
        </patternFill>
      </fill>
    </dxf>
    <dxf>
      <fill>
        <patternFill>
          <bgColor theme="5" tint="0.79998168889431442"/>
        </patternFill>
      </fill>
    </dxf>
    <dxf>
      <fill>
        <patternFill>
          <bgColor theme="0"/>
        </patternFill>
      </fill>
    </dxf>
    <dxf>
      <font>
        <b val="0"/>
        <i val="0"/>
        <color theme="3" tint="0.24994659260841701"/>
      </font>
      <fill>
        <patternFill>
          <bgColor theme="5" tint="0.79998168889431442"/>
        </patternFill>
      </fill>
      <border diagonalUp="0" diagonalDown="0">
        <left/>
        <right/>
        <top/>
        <bottom/>
        <vertical/>
        <horizontal/>
      </border>
    </dxf>
    <dxf>
      <font>
        <b val="0"/>
        <i val="0"/>
        <color theme="3" tint="0.24994659260841701"/>
      </font>
      <fill>
        <patternFill>
          <bgColor theme="0"/>
        </patternFill>
      </fill>
      <border diagonalUp="0" diagonalDown="0">
        <left/>
        <right/>
        <top/>
        <bottom/>
        <vertical/>
        <horizontal/>
      </border>
    </dxf>
    <dxf>
      <font>
        <b/>
        <i/>
        <color theme="3" tint="0.24994659260841701"/>
      </font>
      <fill>
        <patternFill>
          <bgColor theme="3" tint="0.89996032593768116"/>
        </patternFill>
      </fill>
      <border diagonalUp="0" diagonalDown="0">
        <left/>
        <right/>
        <top style="medium">
          <color theme="3" tint="0.749961851863155"/>
        </top>
        <bottom/>
        <vertical/>
        <horizontal/>
      </border>
    </dxf>
    <dxf>
      <font>
        <b/>
        <i val="0"/>
        <color theme="3" tint="0.24994659260841701"/>
      </font>
      <fill>
        <patternFill patternType="solid">
          <fgColor theme="7"/>
          <bgColor theme="3" tint="0.89996032593768116"/>
        </patternFill>
      </fill>
      <border diagonalUp="0" diagonalDown="0">
        <left/>
        <right/>
        <top/>
        <bottom style="medium">
          <color theme="3" tint="0.749961851863155"/>
        </bottom>
        <vertical/>
        <horizontal/>
      </border>
    </dxf>
    <dxf>
      <font>
        <b val="0"/>
        <i val="0"/>
        <color theme="3" tint="0.24994659260841701"/>
      </font>
      <fill>
        <patternFill>
          <bgColor theme="3" tint="0.89996032593768116"/>
        </patternFill>
      </fill>
      <border diagonalUp="0" diagonalDown="0">
        <left/>
        <right/>
        <top/>
        <bottom/>
        <vertical/>
        <horizontal/>
      </border>
    </dxf>
  </dxfs>
  <tableStyles count="4" defaultTableStyle="Personal Cash Flow Statement" defaultPivotStyle="PivotStyleLight15">
    <tableStyle name="Personal Cash Flow Statement" pivot="0" count="9">
      <tableStyleElement type="wholeTable" dxfId="127"/>
      <tableStyleElement type="headerRow" dxfId="126"/>
      <tableStyleElement type="totalRow" dxfId="125"/>
      <tableStyleElement type="firstColumn" dxfId="124"/>
      <tableStyleElement type="lastColumn" dxfId="123"/>
      <tableStyleElement type="firstHeaderCell" dxfId="122"/>
      <tableStyleElement type="lastHeaderCell" dxfId="121"/>
      <tableStyleElement type="firstTotalCell" dxfId="120"/>
      <tableStyleElement type="lastTotalCell" dxfId="119"/>
    </tableStyle>
    <tableStyle name="Personal Cash Flow Statement 2" pivot="0" count="5">
      <tableStyleElement type="wholeTable" dxfId="118"/>
      <tableStyleElement type="headerRow" dxfId="117"/>
      <tableStyleElement type="totalRow" dxfId="116"/>
      <tableStyleElement type="firstRowStripe" dxfId="115"/>
      <tableStyleElement type="secondRowStripe" dxfId="114"/>
    </tableStyle>
    <tableStyle name="Personal Cash Flow Statement 3" pivot="0" count="3">
      <tableStyleElement type="wholeTable" dxfId="113"/>
      <tableStyleElement type="headerRow" dxfId="112"/>
      <tableStyleElement type="totalRow" dxfId="111"/>
    </tableStyle>
    <tableStyle name="Personal Cash Flow Statement 4" pivot="0" count="5">
      <tableStyleElement type="wholeTable" dxfId="110"/>
      <tableStyleElement type="headerRow" dxfId="109"/>
      <tableStyleElement type="totalRow" dxfId="108"/>
      <tableStyleElement type="firstRowStripe" dxfId="107"/>
      <tableStyleElement type="secondRowStripe" dxfId="10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532127186391772"/>
          <c:y val="0.50233432078300155"/>
          <c:w val="0.60887245964483439"/>
          <c:h val="0.46644615329516553"/>
        </c:manualLayout>
      </c:layout>
      <c:doughnutChart>
        <c:varyColors val="1"/>
        <c:ser>
          <c:idx val="0"/>
          <c:order val="0"/>
          <c:tx>
            <c:strRef>
              <c:f>'वार्षिक नकद प्रवाह'!$G$29</c:f>
              <c:strCache>
                <c:ptCount val="1"/>
                <c:pt idx="0">
                  <c:v>वार्षिक  </c:v>
                </c:pt>
              </c:strCache>
            </c:strRef>
          </c:tx>
          <c:spPr>
            <a:ln w="38100">
              <a:solidFill>
                <a:schemeClr val="accent5">
                  <a:lumMod val="20000"/>
                  <a:lumOff val="80000"/>
                </a:schemeClr>
              </a:solidFill>
            </a:ln>
          </c:spPr>
          <c:dPt>
            <c:idx val="0"/>
            <c:bubble3D val="0"/>
            <c:spPr>
              <a:solidFill>
                <a:schemeClr val="accent1"/>
              </a:solidFill>
              <a:ln w="38100">
                <a:solidFill>
                  <a:schemeClr val="accent5">
                    <a:lumMod val="20000"/>
                    <a:lumOff val="80000"/>
                  </a:schemeClr>
                </a:solidFill>
              </a:ln>
              <a:effectLst/>
            </c:spPr>
          </c:dPt>
          <c:dPt>
            <c:idx val="1"/>
            <c:bubble3D val="0"/>
            <c:spPr>
              <a:solidFill>
                <a:schemeClr val="accent2"/>
              </a:solidFill>
              <a:ln w="38100">
                <a:solidFill>
                  <a:schemeClr val="accent5">
                    <a:lumMod val="20000"/>
                    <a:lumOff val="80000"/>
                  </a:schemeClr>
                </a:solidFill>
              </a:ln>
              <a:effectLst/>
            </c:spPr>
          </c:dPt>
          <c:dPt>
            <c:idx val="2"/>
            <c:bubble3D val="0"/>
            <c:spPr>
              <a:solidFill>
                <a:schemeClr val="accent3"/>
              </a:solidFill>
              <a:ln w="38100">
                <a:solidFill>
                  <a:schemeClr val="accent5">
                    <a:lumMod val="20000"/>
                    <a:lumOff val="80000"/>
                  </a:schemeClr>
                </a:solidFill>
              </a:ln>
              <a:effectLst/>
            </c:spPr>
          </c:dPt>
          <c:dPt>
            <c:idx val="3"/>
            <c:bubble3D val="0"/>
            <c:spPr>
              <a:solidFill>
                <a:schemeClr val="accent4"/>
              </a:solidFill>
              <a:ln w="38100">
                <a:solidFill>
                  <a:schemeClr val="accent5">
                    <a:lumMod val="20000"/>
                    <a:lumOff val="80000"/>
                  </a:schemeClr>
                </a:solidFill>
              </a:ln>
              <a:effectLst/>
            </c:spPr>
          </c:dPt>
          <c:dPt>
            <c:idx val="4"/>
            <c:bubble3D val="0"/>
            <c:spPr>
              <a:solidFill>
                <a:schemeClr val="accent5"/>
              </a:solidFill>
              <a:ln w="38100">
                <a:solidFill>
                  <a:schemeClr val="accent5">
                    <a:lumMod val="20000"/>
                    <a:lumOff val="80000"/>
                  </a:schemeClr>
                </a:solidFill>
              </a:ln>
              <a:effectLst/>
            </c:spPr>
          </c:dPt>
          <c:dPt>
            <c:idx val="5"/>
            <c:bubble3D val="0"/>
            <c:spPr>
              <a:solidFill>
                <a:schemeClr val="accent6"/>
              </a:solidFill>
              <a:ln w="38100">
                <a:solidFill>
                  <a:schemeClr val="accent5">
                    <a:lumMod val="20000"/>
                    <a:lumOff val="80000"/>
                  </a:schemeClr>
                </a:solidFill>
              </a:ln>
              <a:effectLst/>
            </c:spPr>
          </c:dPt>
          <c:dPt>
            <c:idx val="6"/>
            <c:bubble3D val="0"/>
            <c:spPr>
              <a:solidFill>
                <a:schemeClr val="accent1">
                  <a:lumMod val="60000"/>
                </a:schemeClr>
              </a:solidFill>
              <a:ln w="38100">
                <a:solidFill>
                  <a:schemeClr val="accent5">
                    <a:lumMod val="20000"/>
                    <a:lumOff val="80000"/>
                  </a:schemeClr>
                </a:solidFill>
              </a:ln>
              <a:effectLst/>
            </c:spPr>
          </c:dPt>
          <c:dPt>
            <c:idx val="7"/>
            <c:bubble3D val="0"/>
            <c:spPr>
              <a:solidFill>
                <a:schemeClr val="accent2">
                  <a:lumMod val="60000"/>
                </a:schemeClr>
              </a:solidFill>
              <a:ln w="38100">
                <a:solidFill>
                  <a:schemeClr val="accent5">
                    <a:lumMod val="20000"/>
                    <a:lumOff val="80000"/>
                  </a:schemeClr>
                </a:solidFill>
              </a:ln>
              <a:effectLst/>
            </c:spPr>
          </c:dPt>
          <c:dPt>
            <c:idx val="8"/>
            <c:bubble3D val="0"/>
            <c:spPr>
              <a:solidFill>
                <a:schemeClr val="accent3">
                  <a:lumMod val="60000"/>
                </a:schemeClr>
              </a:solidFill>
              <a:ln w="38100">
                <a:solidFill>
                  <a:schemeClr val="accent5">
                    <a:lumMod val="20000"/>
                    <a:lumOff val="80000"/>
                  </a:schemeClr>
                </a:solidFill>
              </a:ln>
              <a:effectLst/>
            </c:spPr>
          </c:dPt>
          <c:dPt>
            <c:idx val="9"/>
            <c:bubble3D val="0"/>
            <c:spPr>
              <a:solidFill>
                <a:schemeClr val="accent4">
                  <a:lumMod val="60000"/>
                </a:schemeClr>
              </a:solidFill>
              <a:ln w="38100">
                <a:solidFill>
                  <a:schemeClr val="accent5">
                    <a:lumMod val="20000"/>
                    <a:lumOff val="80000"/>
                  </a:schemeClr>
                </a:solidFill>
              </a:ln>
              <a:effectLst/>
            </c:spPr>
          </c:dPt>
          <c:dPt>
            <c:idx val="10"/>
            <c:bubble3D val="0"/>
            <c:spPr>
              <a:solidFill>
                <a:schemeClr val="accent5">
                  <a:lumMod val="60000"/>
                </a:schemeClr>
              </a:solidFill>
              <a:ln w="38100">
                <a:solidFill>
                  <a:schemeClr val="accent5">
                    <a:lumMod val="20000"/>
                    <a:lumOff val="80000"/>
                  </a:schemeClr>
                </a:solidFill>
              </a:ln>
              <a:effectLst/>
            </c:spPr>
          </c:dPt>
          <c:dPt>
            <c:idx val="11"/>
            <c:bubble3D val="0"/>
            <c:spPr>
              <a:solidFill>
                <a:schemeClr val="accent6">
                  <a:lumMod val="60000"/>
                </a:schemeClr>
              </a:solidFill>
              <a:ln w="38100">
                <a:solidFill>
                  <a:schemeClr val="accent5">
                    <a:lumMod val="20000"/>
                    <a:lumOff val="80000"/>
                  </a:schemeClr>
                </a:solidFill>
              </a:ln>
              <a:effectLst/>
            </c:spPr>
          </c:dPt>
          <c:dPt>
            <c:idx val="12"/>
            <c:bubble3D val="0"/>
            <c:spPr>
              <a:solidFill>
                <a:schemeClr val="accent1">
                  <a:lumMod val="80000"/>
                  <a:lumOff val="20000"/>
                </a:schemeClr>
              </a:solidFill>
              <a:ln w="38100">
                <a:solidFill>
                  <a:schemeClr val="accent5">
                    <a:lumMod val="20000"/>
                    <a:lumOff val="80000"/>
                  </a:schemeClr>
                </a:solidFill>
              </a:ln>
              <a:effectLst/>
            </c:spPr>
          </c:dPt>
          <c:dPt>
            <c:idx val="13"/>
            <c:bubble3D val="0"/>
            <c:spPr>
              <a:solidFill>
                <a:schemeClr val="accent2">
                  <a:lumMod val="80000"/>
                  <a:lumOff val="20000"/>
                </a:schemeClr>
              </a:solidFill>
              <a:ln w="38100">
                <a:solidFill>
                  <a:schemeClr val="accent5">
                    <a:lumMod val="20000"/>
                    <a:lumOff val="80000"/>
                  </a:schemeClr>
                </a:solidFill>
              </a:ln>
              <a:effectLst/>
            </c:spPr>
          </c:dPt>
          <c:dPt>
            <c:idx val="14"/>
            <c:bubble3D val="0"/>
            <c:spPr>
              <a:solidFill>
                <a:schemeClr val="accent3">
                  <a:lumMod val="80000"/>
                  <a:lumOff val="20000"/>
                </a:schemeClr>
              </a:solidFill>
              <a:ln w="38100">
                <a:solidFill>
                  <a:schemeClr val="accent5">
                    <a:lumMod val="20000"/>
                    <a:lumOff val="80000"/>
                  </a:schemeClr>
                </a:solidFill>
              </a:ln>
              <a:effectLst/>
            </c:spPr>
          </c:dPt>
          <c:dPt>
            <c:idx val="15"/>
            <c:bubble3D val="0"/>
            <c:spPr>
              <a:solidFill>
                <a:schemeClr val="accent4">
                  <a:lumMod val="80000"/>
                  <a:lumOff val="20000"/>
                </a:schemeClr>
              </a:solidFill>
              <a:ln w="38100">
                <a:solidFill>
                  <a:schemeClr val="accent5">
                    <a:lumMod val="20000"/>
                    <a:lumOff val="80000"/>
                  </a:schemeClr>
                </a:solidFill>
              </a:ln>
              <a:effectLst/>
            </c:spPr>
          </c:dPt>
          <c:dPt>
            <c:idx val="16"/>
            <c:bubble3D val="0"/>
            <c:spPr>
              <a:solidFill>
                <a:schemeClr val="accent5">
                  <a:lumMod val="80000"/>
                  <a:lumOff val="20000"/>
                </a:schemeClr>
              </a:solidFill>
              <a:ln w="38100">
                <a:solidFill>
                  <a:schemeClr val="accent5">
                    <a:lumMod val="20000"/>
                    <a:lumOff val="80000"/>
                  </a:schemeClr>
                </a:solidFill>
              </a:ln>
              <a:effectLst/>
            </c:spPr>
          </c:dPt>
          <c:dPt>
            <c:idx val="17"/>
            <c:bubble3D val="0"/>
            <c:spPr>
              <a:solidFill>
                <a:schemeClr val="accent6">
                  <a:lumMod val="80000"/>
                  <a:lumOff val="20000"/>
                </a:schemeClr>
              </a:solidFill>
              <a:ln w="38100">
                <a:solidFill>
                  <a:schemeClr val="accent5">
                    <a:lumMod val="20000"/>
                    <a:lumOff val="80000"/>
                  </a:schemeClr>
                </a:solidFill>
              </a:ln>
              <a:effectLst/>
            </c:spPr>
          </c:dPt>
          <c:dPt>
            <c:idx val="18"/>
            <c:bubble3D val="0"/>
            <c:spPr>
              <a:solidFill>
                <a:schemeClr val="accent1">
                  <a:lumMod val="80000"/>
                </a:schemeClr>
              </a:solidFill>
              <a:ln w="38100">
                <a:solidFill>
                  <a:schemeClr val="accent5">
                    <a:lumMod val="20000"/>
                    <a:lumOff val="80000"/>
                  </a:schemeClr>
                </a:solidFill>
              </a:ln>
              <a:effectLst/>
            </c:spPr>
          </c:dPt>
          <c:dPt>
            <c:idx val="19"/>
            <c:bubble3D val="0"/>
            <c:spPr>
              <a:solidFill>
                <a:schemeClr val="accent2">
                  <a:lumMod val="80000"/>
                </a:schemeClr>
              </a:solidFill>
              <a:ln w="38100">
                <a:solidFill>
                  <a:schemeClr val="accent5">
                    <a:lumMod val="20000"/>
                    <a:lumOff val="80000"/>
                  </a:schemeClr>
                </a:solidFill>
              </a:ln>
              <a:effectLst/>
            </c:spPr>
          </c:dPt>
          <c:dPt>
            <c:idx val="20"/>
            <c:bubble3D val="0"/>
            <c:spPr>
              <a:solidFill>
                <a:schemeClr val="accent3">
                  <a:lumMod val="80000"/>
                </a:schemeClr>
              </a:solidFill>
              <a:ln w="38100">
                <a:solidFill>
                  <a:schemeClr val="accent5">
                    <a:lumMod val="20000"/>
                    <a:lumOff val="80000"/>
                  </a:schemeClr>
                </a:solidFill>
              </a:ln>
              <a:effectLst/>
            </c:spPr>
          </c:dPt>
          <c:cat>
            <c:strRef>
              <c:f>'वार्षिक नकद प्रवाह'!$F$30:$F$47</c:f>
              <c:strCache>
                <c:ptCount val="18"/>
                <c:pt idx="0">
                  <c:v>संघीय/SS/मेडिकेयर</c:v>
                </c:pt>
                <c:pt idx="1">
                  <c:v>राज्य आय कर</c:v>
                </c:pt>
                <c:pt idx="2">
                  <c:v>वाहन कर/शुल्क</c:v>
                </c:pt>
                <c:pt idx="3">
                  <c:v>वाहन भुगतान</c:v>
                </c:pt>
                <c:pt idx="4">
                  <c:v>गिरवी/किराया</c:v>
                </c:pt>
                <c:pt idx="5">
                  <c:v>बीमा</c:v>
                </c:pt>
                <c:pt idx="6">
                  <c:v>बिजली</c:v>
                </c:pt>
                <c:pt idx="7">
                  <c:v>गैस</c:v>
                </c:pt>
                <c:pt idx="8">
                  <c:v>जल/नाली</c:v>
                </c:pt>
                <c:pt idx="9">
                  <c:v>कचरा</c:v>
                </c:pt>
                <c:pt idx="10">
                  <c:v>फ़ोन</c:v>
                </c:pt>
                <c:pt idx="11">
                  <c:v>इंटरनेट</c:v>
                </c:pt>
                <c:pt idx="12">
                  <c:v>जीवन/अक्षमता प्रीमियम</c:v>
                </c:pt>
                <c:pt idx="13">
                  <c:v>भोजन</c:v>
                </c:pt>
                <c:pt idx="14">
                  <c:v>कपड़े</c:v>
                </c:pt>
                <c:pt idx="15">
                  <c:v>चिकित्सा/डेंटल/Rx</c:v>
                </c:pt>
                <c:pt idx="16">
                  <c:v>अन्य 1</c:v>
                </c:pt>
                <c:pt idx="17">
                  <c:v>अन्य 2</c:v>
                </c:pt>
              </c:strCache>
            </c:strRef>
          </c:cat>
          <c:val>
            <c:numRef>
              <c:f>'वार्षिक नकद प्रवाह'!$G$30:$G$47</c:f>
              <c:numCache>
                <c:formatCode>"रु"\ #,##0.00</c:formatCode>
                <c:ptCount val="18"/>
                <c:pt idx="0">
                  <c:v>15000</c:v>
                </c:pt>
                <c:pt idx="1">
                  <c:v>2500</c:v>
                </c:pt>
                <c:pt idx="2">
                  <c:v>200</c:v>
                </c:pt>
                <c:pt idx="3">
                  <c:v>4000</c:v>
                </c:pt>
                <c:pt idx="4">
                  <c:v>15000</c:v>
                </c:pt>
                <c:pt idx="5">
                  <c:v>250</c:v>
                </c:pt>
                <c:pt idx="6">
                  <c:v>1200</c:v>
                </c:pt>
                <c:pt idx="7">
                  <c:v>600</c:v>
                </c:pt>
                <c:pt idx="8">
                  <c:v>600</c:v>
                </c:pt>
                <c:pt idx="9">
                  <c:v>150</c:v>
                </c:pt>
                <c:pt idx="10">
                  <c:v>600</c:v>
                </c:pt>
                <c:pt idx="11">
                  <c:v>600</c:v>
                </c:pt>
                <c:pt idx="12">
                  <c:v>1500</c:v>
                </c:pt>
                <c:pt idx="13">
                  <c:v>5000</c:v>
                </c:pt>
                <c:pt idx="14">
                  <c:v>1200</c:v>
                </c:pt>
                <c:pt idx="15">
                  <c:v>600</c:v>
                </c:pt>
              </c:numCache>
            </c:numRef>
          </c:val>
        </c:ser>
        <c:dLbls>
          <c:showLegendKey val="0"/>
          <c:showVal val="0"/>
          <c:showCatName val="0"/>
          <c:showSerName val="0"/>
          <c:showPercent val="0"/>
          <c:showBubbleSize val="0"/>
          <c:showLeaderLines val="1"/>
        </c:dLbls>
        <c:firstSliceAng val="0"/>
        <c:holeSize val="78"/>
      </c:doughnutChart>
      <c:spPr>
        <a:noFill/>
        <a:ln>
          <a:noFill/>
        </a:ln>
        <a:effectLst/>
      </c:spPr>
    </c:plotArea>
    <c:legend>
      <c:legendPos val="t"/>
      <c:layout>
        <c:manualLayout>
          <c:xMode val="edge"/>
          <c:yMode val="edge"/>
          <c:x val="4.3170176247053086E-3"/>
          <c:y val="1.9493177387914229E-2"/>
          <c:w val="0.99136596475058936"/>
          <c:h val="0.4885512118002793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2">
                  <a:lumMod val="75000"/>
                  <a:lumOff val="25000"/>
                </a:schemeClr>
              </a:solidFill>
              <a:latin typeface="+mn-lt"/>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solidFill>
            <a:schemeClr val="tx2">
              <a:lumMod val="75000"/>
              <a:lumOff val="25000"/>
            </a:schemeClr>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101543039604126"/>
          <c:y val="0.49479951701943697"/>
          <c:w val="0.61673771670260957"/>
          <c:h val="0.47187047525492054"/>
        </c:manualLayout>
      </c:layout>
      <c:doughnutChart>
        <c:varyColors val="1"/>
        <c:ser>
          <c:idx val="0"/>
          <c:order val="0"/>
          <c:tx>
            <c:strRef>
              <c:f>'वार्षिक नकद प्रवाह'!$C$29</c:f>
              <c:strCache>
                <c:ptCount val="1"/>
                <c:pt idx="0">
                  <c:v>वार्षिक  </c:v>
                </c:pt>
              </c:strCache>
            </c:strRef>
          </c:tx>
          <c:spPr>
            <a:ln w="38100">
              <a:solidFill>
                <a:schemeClr val="accent5">
                  <a:lumMod val="20000"/>
                  <a:lumOff val="80000"/>
                </a:schemeClr>
              </a:solidFill>
            </a:ln>
          </c:spPr>
          <c:dPt>
            <c:idx val="0"/>
            <c:bubble3D val="0"/>
            <c:spPr>
              <a:solidFill>
                <a:schemeClr val="accent1"/>
              </a:solidFill>
              <a:ln w="38100">
                <a:solidFill>
                  <a:schemeClr val="accent5">
                    <a:lumMod val="20000"/>
                    <a:lumOff val="80000"/>
                  </a:schemeClr>
                </a:solidFill>
              </a:ln>
              <a:effectLst/>
            </c:spPr>
          </c:dPt>
          <c:dPt>
            <c:idx val="1"/>
            <c:bubble3D val="0"/>
            <c:spPr>
              <a:solidFill>
                <a:schemeClr val="accent2"/>
              </a:solidFill>
              <a:ln w="38100">
                <a:solidFill>
                  <a:schemeClr val="accent5">
                    <a:lumMod val="20000"/>
                    <a:lumOff val="80000"/>
                  </a:schemeClr>
                </a:solidFill>
              </a:ln>
              <a:effectLst/>
            </c:spPr>
          </c:dPt>
          <c:dPt>
            <c:idx val="2"/>
            <c:bubble3D val="0"/>
            <c:spPr>
              <a:solidFill>
                <a:schemeClr val="accent3"/>
              </a:solidFill>
              <a:ln w="38100">
                <a:solidFill>
                  <a:schemeClr val="accent5">
                    <a:lumMod val="20000"/>
                    <a:lumOff val="80000"/>
                  </a:schemeClr>
                </a:solidFill>
              </a:ln>
              <a:effectLst/>
            </c:spPr>
          </c:dPt>
          <c:dPt>
            <c:idx val="3"/>
            <c:bubble3D val="0"/>
            <c:spPr>
              <a:solidFill>
                <a:schemeClr val="accent4"/>
              </a:solidFill>
              <a:ln w="38100">
                <a:solidFill>
                  <a:schemeClr val="accent5">
                    <a:lumMod val="20000"/>
                    <a:lumOff val="80000"/>
                  </a:schemeClr>
                </a:solidFill>
              </a:ln>
              <a:effectLst/>
            </c:spPr>
          </c:dPt>
          <c:dPt>
            <c:idx val="4"/>
            <c:bubble3D val="0"/>
            <c:spPr>
              <a:solidFill>
                <a:schemeClr val="accent5"/>
              </a:solidFill>
              <a:ln w="38100">
                <a:solidFill>
                  <a:schemeClr val="accent5">
                    <a:lumMod val="20000"/>
                    <a:lumOff val="80000"/>
                  </a:schemeClr>
                </a:solidFill>
              </a:ln>
              <a:effectLst/>
            </c:spPr>
          </c:dPt>
          <c:dPt>
            <c:idx val="5"/>
            <c:bubble3D val="0"/>
            <c:spPr>
              <a:solidFill>
                <a:schemeClr val="accent6"/>
              </a:solidFill>
              <a:ln w="38100">
                <a:solidFill>
                  <a:schemeClr val="accent5">
                    <a:lumMod val="20000"/>
                    <a:lumOff val="80000"/>
                  </a:schemeClr>
                </a:solidFill>
              </a:ln>
              <a:effectLst/>
            </c:spPr>
          </c:dPt>
          <c:cat>
            <c:strRef>
              <c:f>'वार्षिक नकद प्रवाह'!$B$30:$B$35</c:f>
              <c:strCache>
                <c:ptCount val="6"/>
                <c:pt idx="0">
                  <c:v>वेतन</c:v>
                </c:pt>
                <c:pt idx="1">
                  <c:v>कमीशन/बोनस</c:v>
                </c:pt>
                <c:pt idx="2">
                  <c:v>अन्य 1</c:v>
                </c:pt>
                <c:pt idx="3">
                  <c:v>अन्य 2</c:v>
                </c:pt>
                <c:pt idx="4">
                  <c:v>अन्य 3</c:v>
                </c:pt>
                <c:pt idx="5">
                  <c:v>अन्य 4</c:v>
                </c:pt>
              </c:strCache>
            </c:strRef>
          </c:cat>
          <c:val>
            <c:numRef>
              <c:f>'वार्षिक नकद प्रवाह'!$C$30:$C$35</c:f>
              <c:numCache>
                <c:formatCode>"रु"\ #,##0.00</c:formatCode>
                <c:ptCount val="6"/>
                <c:pt idx="0">
                  <c:v>90000</c:v>
                </c:pt>
                <c:pt idx="1">
                  <c:v>5000</c:v>
                </c:pt>
                <c:pt idx="2">
                  <c:v>30000</c:v>
                </c:pt>
              </c:numCache>
            </c:numRef>
          </c:val>
        </c:ser>
        <c:dLbls>
          <c:showLegendKey val="0"/>
          <c:showVal val="0"/>
          <c:showCatName val="0"/>
          <c:showSerName val="0"/>
          <c:showPercent val="0"/>
          <c:showBubbleSize val="0"/>
          <c:showLeaderLines val="1"/>
        </c:dLbls>
        <c:firstSliceAng val="0"/>
        <c:holeSize val="78"/>
      </c:doughnutChart>
      <c:spPr>
        <a:noFill/>
        <a:ln w="25400">
          <a:noFill/>
        </a:ln>
        <a:effectLst/>
      </c:spPr>
    </c:plotArea>
    <c:legend>
      <c:legendPos val="t"/>
      <c:layout>
        <c:manualLayout>
          <c:xMode val="edge"/>
          <c:yMode val="edge"/>
          <c:x val="0"/>
          <c:y val="1.6244314489928524E-2"/>
          <c:w val="0.99283882508317023"/>
          <c:h val="0.1596015410354407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2">
                  <a:lumMod val="75000"/>
                  <a:lumOff val="25000"/>
                </a:schemeClr>
              </a:solidFill>
              <a:latin typeface="+mn-lt"/>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solidFill>
            <a:schemeClr val="tx2">
              <a:lumMod val="75000"/>
              <a:lumOff val="25000"/>
            </a:schemeClr>
          </a:solidFill>
        </a:defRPr>
      </a:pPr>
      <a:endParaRPr lang="en-US"/>
    </a:p>
  </c:txPr>
  <c:printSettings>
    <c:headerFooter/>
    <c:pageMargins b="0.75" l="0.7" r="0.7" t="0.75" header="0.3" footer="0.3"/>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286937415265841"/>
          <c:y val="0.49840703391608221"/>
          <c:w val="0.61626161233662591"/>
          <c:h val="0.47210684921694734"/>
        </c:manualLayout>
      </c:layout>
      <c:doughnutChart>
        <c:varyColors val="1"/>
        <c:ser>
          <c:idx val="0"/>
          <c:order val="0"/>
          <c:tx>
            <c:strRef>
              <c:f>'वार्षिक नकद प्रवाह'!$K$29</c:f>
              <c:strCache>
                <c:ptCount val="1"/>
                <c:pt idx="0">
                  <c:v>वार्षिक  </c:v>
                </c:pt>
              </c:strCache>
            </c:strRef>
          </c:tx>
          <c:spPr>
            <a:ln w="38100">
              <a:solidFill>
                <a:schemeClr val="accent5">
                  <a:lumMod val="20000"/>
                  <a:lumOff val="80000"/>
                </a:schemeClr>
              </a:solidFill>
            </a:ln>
          </c:spPr>
          <c:cat>
            <c:strRef>
              <c:f>'वार्षिक नकद प्रवाह'!$J$30:$J$40</c:f>
              <c:strCache>
                <c:ptCount val="11"/>
                <c:pt idx="0">
                  <c:v>रात्रिभोज</c:v>
                </c:pt>
                <c:pt idx="1">
                  <c:v>उपहार</c:v>
                </c:pt>
                <c:pt idx="2">
                  <c:v>यात्रा</c:v>
                </c:pt>
                <c:pt idx="3">
                  <c:v>मनोरंजन</c:v>
                </c:pt>
                <c:pt idx="4">
                  <c:v>व्यक्तिगत देखभाल</c:v>
                </c:pt>
                <c:pt idx="5">
                  <c:v>ख़रीददारी</c:v>
                </c:pt>
                <c:pt idx="6">
                  <c:v>धर्मार्थ</c:v>
                </c:pt>
                <c:pt idx="7">
                  <c:v>क्लब/सदस्यता</c:v>
                </c:pt>
                <c:pt idx="8">
                  <c:v>घरेलु सुधार</c:v>
                </c:pt>
                <c:pt idx="9">
                  <c:v>अन्य 1</c:v>
                </c:pt>
                <c:pt idx="10">
                  <c:v>अन्य 2</c:v>
                </c:pt>
              </c:strCache>
            </c:strRef>
          </c:cat>
          <c:val>
            <c:numRef>
              <c:f>'वार्षिक नकद प्रवाह'!$K$30:$K$40</c:f>
              <c:numCache>
                <c:formatCode>"रु"\ #,##0.00</c:formatCode>
                <c:ptCount val="11"/>
                <c:pt idx="0">
                  <c:v>1200</c:v>
                </c:pt>
                <c:pt idx="1">
                  <c:v>600</c:v>
                </c:pt>
                <c:pt idx="2">
                  <c:v>2250</c:v>
                </c:pt>
                <c:pt idx="3">
                  <c:v>1200</c:v>
                </c:pt>
                <c:pt idx="4">
                  <c:v>300</c:v>
                </c:pt>
                <c:pt idx="5">
                  <c:v>2000</c:v>
                </c:pt>
                <c:pt idx="6">
                  <c:v>600</c:v>
                </c:pt>
                <c:pt idx="7">
                  <c:v>300</c:v>
                </c:pt>
                <c:pt idx="8">
                  <c:v>4800</c:v>
                </c:pt>
              </c:numCache>
            </c:numRef>
          </c:val>
        </c:ser>
        <c:dLbls>
          <c:showLegendKey val="0"/>
          <c:showVal val="0"/>
          <c:showCatName val="0"/>
          <c:showSerName val="0"/>
          <c:showPercent val="0"/>
          <c:showBubbleSize val="0"/>
          <c:showLeaderLines val="1"/>
        </c:dLbls>
        <c:firstSliceAng val="0"/>
        <c:holeSize val="78"/>
      </c:doughnutChart>
      <c:spPr>
        <a:ln>
          <a:noFill/>
        </a:ln>
      </c:spPr>
    </c:plotArea>
    <c:legend>
      <c:legendPos val="t"/>
      <c:layout>
        <c:manualLayout>
          <c:xMode val="edge"/>
          <c:yMode val="edge"/>
          <c:x val="0"/>
          <c:y val="1.2995451591942819E-2"/>
          <c:w val="0.99838712908977978"/>
          <c:h val="0.3281269665853172"/>
        </c:manualLayout>
      </c:layout>
      <c:overlay val="0"/>
    </c:legend>
    <c:plotVisOnly val="1"/>
    <c:dispBlanksAs val="gap"/>
    <c:showDLblsOverMax val="0"/>
  </c:chart>
  <c:spPr>
    <a:noFill/>
    <a:ln>
      <a:noFill/>
    </a:ln>
  </c:spPr>
  <c:txPr>
    <a:bodyPr/>
    <a:lstStyle/>
    <a:p>
      <a:pPr>
        <a:defRPr>
          <a:solidFill>
            <a:schemeClr val="tx2">
              <a:lumMod val="75000"/>
              <a:lumOff val="25000"/>
            </a:schemeClr>
          </a:solidFill>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046913837757035"/>
          <c:y val="0.51883982338465007"/>
          <c:w val="0.60160857281374858"/>
          <c:h val="0.46029505814697141"/>
        </c:manualLayout>
      </c:layout>
      <c:doughnutChart>
        <c:varyColors val="1"/>
        <c:ser>
          <c:idx val="0"/>
          <c:order val="0"/>
          <c:tx>
            <c:strRef>
              <c:f>'वार्षिक नकद प्रवाह'!$O$29</c:f>
              <c:strCache>
                <c:ptCount val="1"/>
                <c:pt idx="0">
                  <c:v>वार्षिक  </c:v>
                </c:pt>
              </c:strCache>
            </c:strRef>
          </c:tx>
          <c:spPr>
            <a:ln w="38100">
              <a:solidFill>
                <a:schemeClr val="accent5">
                  <a:lumMod val="20000"/>
                  <a:lumOff val="80000"/>
                </a:schemeClr>
              </a:solidFill>
            </a:ln>
          </c:spPr>
          <c:cat>
            <c:strRef>
              <c:f>'वार्षिक नकद प्रवाह'!$N$30:$N$34</c:f>
              <c:strCache>
                <c:ptCount val="5"/>
                <c:pt idx="0">
                  <c:v>नकद बचत</c:v>
                </c:pt>
                <c:pt idx="1">
                  <c:v>401(k)/Etc</c:v>
                </c:pt>
                <c:pt idx="2">
                  <c:v>बचत/निवेश</c:v>
                </c:pt>
                <c:pt idx="3">
                  <c:v>अन्य 1</c:v>
                </c:pt>
                <c:pt idx="4">
                  <c:v>अन्य 2</c:v>
                </c:pt>
              </c:strCache>
            </c:strRef>
          </c:cat>
          <c:val>
            <c:numRef>
              <c:f>'वार्षिक नकद प्रवाह'!$O$30:$O$34</c:f>
              <c:numCache>
                <c:formatCode>"रु"\ #,##0.00</c:formatCode>
                <c:ptCount val="5"/>
                <c:pt idx="0">
                  <c:v>5000</c:v>
                </c:pt>
                <c:pt idx="1">
                  <c:v>12000</c:v>
                </c:pt>
                <c:pt idx="2">
                  <c:v>6000</c:v>
                </c:pt>
              </c:numCache>
            </c:numRef>
          </c:val>
        </c:ser>
        <c:dLbls>
          <c:showLegendKey val="0"/>
          <c:showVal val="0"/>
          <c:showCatName val="0"/>
          <c:showSerName val="0"/>
          <c:showPercent val="0"/>
          <c:showBubbleSize val="0"/>
          <c:showLeaderLines val="1"/>
        </c:dLbls>
        <c:firstSliceAng val="0"/>
        <c:holeSize val="78"/>
      </c:doughnutChart>
      <c:spPr>
        <a:ln>
          <a:noFill/>
        </a:ln>
      </c:spPr>
    </c:plotArea>
    <c:legend>
      <c:legendPos val="t"/>
      <c:layout>
        <c:manualLayout>
          <c:xMode val="edge"/>
          <c:yMode val="edge"/>
          <c:x val="7.4102679840179191E-3"/>
          <c:y val="9.7465886939571145E-3"/>
          <c:w val="0.98834344751492054"/>
          <c:h val="0.17137342481312642"/>
        </c:manualLayout>
      </c:layout>
      <c:overlay val="0"/>
    </c:legend>
    <c:plotVisOnly val="1"/>
    <c:dispBlanksAs val="gap"/>
    <c:showDLblsOverMax val="0"/>
  </c:chart>
  <c:spPr>
    <a:noFill/>
    <a:ln>
      <a:noFill/>
    </a:ln>
  </c:spPr>
  <c:txPr>
    <a:bodyPr/>
    <a:lstStyle/>
    <a:p>
      <a:pPr>
        <a:defRPr>
          <a:solidFill>
            <a:schemeClr val="tx2">
              <a:lumMod val="75000"/>
              <a:lumOff val="25000"/>
            </a:schemeClr>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2350;&#2366;&#2360;&#2367;&#2325; &#2344;&#2325;&#2342; &#2346;&#2381;&#2352;&#2357;&#2366;&#2361;'!A1"/><Relationship Id="rId2" Type="http://schemas.openxmlformats.org/officeDocument/2006/relationships/hyperlink" Target="#'&#2357;&#2366;&#2352;&#2381;&#2359;&#2367;&#2325; &#2344;&#2325;&#2342; &#2346;&#2381;&#2352;&#2357;&#2366;&#2361;'!A1"/><Relationship Id="rId1" Type="http://schemas.openxmlformats.org/officeDocument/2006/relationships/hyperlink" Target="#&#2344;&#2367;&#2352;&#2381;&#2342;&#2375;&#2358;&#2367;&#2325;&#2366;!A1"/><Relationship Id="rId4" Type="http://schemas.openxmlformats.org/officeDocument/2006/relationships/hyperlink" Target="#'&#2342;&#2376;&#2344;&#2367;&#2325; &#2344;&#2325;&#2342; &#2346;&#2381;&#2352;&#2357;&#2366;&#2361;'!A1"/></Relationships>
</file>

<file path=xl/drawings/_rels/drawing2.xml.rels><?xml version="1.0" encoding="UTF-8" standalone="yes"?>
<Relationships xmlns="http://schemas.openxmlformats.org/package/2006/relationships"><Relationship Id="rId8" Type="http://schemas.openxmlformats.org/officeDocument/2006/relationships/chart" Target="../charts/chart4.xml"/><Relationship Id="rId3" Type="http://schemas.openxmlformats.org/officeDocument/2006/relationships/hyperlink" Target="#'&#2350;&#2366;&#2360;&#2367;&#2325; &#2344;&#2325;&#2342; &#2346;&#2381;&#2352;&#2357;&#2366;&#2361;'!A1"/><Relationship Id="rId7" Type="http://schemas.openxmlformats.org/officeDocument/2006/relationships/chart" Target="../charts/chart3.xml"/><Relationship Id="rId2" Type="http://schemas.openxmlformats.org/officeDocument/2006/relationships/hyperlink" Target="#'&#2357;&#2366;&#2352;&#2381;&#2359;&#2367;&#2325; &#2344;&#2325;&#2342; &#2346;&#2381;&#2352;&#2357;&#2366;&#2361;'!A1"/><Relationship Id="rId1" Type="http://schemas.openxmlformats.org/officeDocument/2006/relationships/hyperlink" Target="#&#2344;&#2367;&#2352;&#2381;&#2342;&#2375;&#2358;&#2367;&#2325;&#2366;!A1"/><Relationship Id="rId6" Type="http://schemas.openxmlformats.org/officeDocument/2006/relationships/chart" Target="../charts/chart2.xml"/><Relationship Id="rId5" Type="http://schemas.openxmlformats.org/officeDocument/2006/relationships/chart" Target="../charts/chart1.xml"/><Relationship Id="rId4" Type="http://schemas.openxmlformats.org/officeDocument/2006/relationships/hyperlink" Target="#'&#2342;&#2376;&#2344;&#2367;&#2325; &#2344;&#2325;&#2342; &#2346;&#2381;&#2352;&#2357;&#2366;&#2361;'!A1"/></Relationships>
</file>

<file path=xl/drawings/_rels/drawing3.xml.rels><?xml version="1.0" encoding="UTF-8" standalone="yes"?>
<Relationships xmlns="http://schemas.openxmlformats.org/package/2006/relationships"><Relationship Id="rId3" Type="http://schemas.openxmlformats.org/officeDocument/2006/relationships/hyperlink" Target="#'&#2350;&#2366;&#2360;&#2367;&#2325; &#2344;&#2325;&#2342; &#2346;&#2381;&#2352;&#2357;&#2366;&#2361;'!A1"/><Relationship Id="rId2" Type="http://schemas.openxmlformats.org/officeDocument/2006/relationships/hyperlink" Target="#'&#2357;&#2366;&#2352;&#2381;&#2359;&#2367;&#2325; &#2344;&#2325;&#2342; &#2346;&#2381;&#2352;&#2357;&#2366;&#2361;'!A1"/><Relationship Id="rId1" Type="http://schemas.openxmlformats.org/officeDocument/2006/relationships/hyperlink" Target="#&#2344;&#2367;&#2352;&#2381;&#2342;&#2375;&#2358;&#2367;&#2325;&#2366;!A1"/><Relationship Id="rId4" Type="http://schemas.openxmlformats.org/officeDocument/2006/relationships/hyperlink" Target="#'&#2342;&#2376;&#2344;&#2367;&#2325; &#2344;&#2325;&#2342; &#2346;&#2381;&#2352;&#2357;&#2366;&#2361;'!A1"/></Relationships>
</file>

<file path=xl/drawings/_rels/drawing4.xml.rels><?xml version="1.0" encoding="UTF-8" standalone="yes"?>
<Relationships xmlns="http://schemas.openxmlformats.org/package/2006/relationships"><Relationship Id="rId3" Type="http://schemas.openxmlformats.org/officeDocument/2006/relationships/hyperlink" Target="#'&#2350;&#2366;&#2360;&#2367;&#2325; &#2344;&#2325;&#2342; &#2346;&#2381;&#2352;&#2357;&#2366;&#2361;'!A1"/><Relationship Id="rId2" Type="http://schemas.openxmlformats.org/officeDocument/2006/relationships/hyperlink" Target="#'&#2357;&#2366;&#2352;&#2381;&#2359;&#2367;&#2325; &#2344;&#2325;&#2342; &#2346;&#2381;&#2352;&#2357;&#2366;&#2361;'!A1"/><Relationship Id="rId1" Type="http://schemas.openxmlformats.org/officeDocument/2006/relationships/hyperlink" Target="#&#2344;&#2367;&#2352;&#2381;&#2342;&#2375;&#2358;&#2367;&#2325;&#2366;!A1"/><Relationship Id="rId4" Type="http://schemas.openxmlformats.org/officeDocument/2006/relationships/hyperlink" Target="#'&#2342;&#2376;&#2344;&#2367;&#2325; &#2344;&#2325;&#2342; &#2346;&#2381;&#2352;&#2357;&#2366;&#2361;'!A1"/></Relationships>
</file>

<file path=xl/drawings/drawing1.xml><?xml version="1.0" encoding="utf-8"?>
<xdr:wsDr xmlns:xdr="http://schemas.openxmlformats.org/drawingml/2006/spreadsheetDrawing" xmlns:a="http://schemas.openxmlformats.org/drawingml/2006/main">
  <xdr:twoCellAnchor editAs="absolute">
    <xdr:from>
      <xdr:col>5</xdr:col>
      <xdr:colOff>28574</xdr:colOff>
      <xdr:row>0</xdr:row>
      <xdr:rowOff>0</xdr:rowOff>
    </xdr:from>
    <xdr:to>
      <xdr:col>5</xdr:col>
      <xdr:colOff>895349</xdr:colOff>
      <xdr:row>1</xdr:row>
      <xdr:rowOff>0</xdr:rowOff>
    </xdr:to>
    <xdr:sp macro="" textlink="">
      <xdr:nvSpPr>
        <xdr:cNvPr id="3" name="आयत 2">
          <a:hlinkClick xmlns:r="http://schemas.openxmlformats.org/officeDocument/2006/relationships" r:id="rId1" tooltip="नकद प्रवाह निर्देशिका देखने के लिए क्लिक करें"/>
        </xdr:cNvPr>
        <xdr:cNvSpPr/>
      </xdr:nvSpPr>
      <xdr:spPr>
        <a:xfrm>
          <a:off x="5705474" y="0"/>
          <a:ext cx="866775" cy="495300"/>
        </a:xfrm>
        <a:prstGeom prst="rect">
          <a:avLst/>
        </a:prstGeom>
        <a:solidFill>
          <a:schemeClr val="tx2">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hi-IN" sz="1100" b="1">
              <a:solidFill>
                <a:schemeClr val="accent1">
                  <a:lumMod val="75000"/>
                </a:schemeClr>
              </a:solidFill>
              <a:latin typeface="Nirmala UI" panose="020B0502040204020203" pitchFamily="34" charset="0"/>
              <a:cs typeface="Nirmala UI" panose="020B0502040204020203" pitchFamily="34" charset="0"/>
            </a:rPr>
            <a:t>निर्देशिका</a:t>
          </a:r>
        </a:p>
      </xdr:txBody>
    </xdr:sp>
    <xdr:clientData/>
  </xdr:twoCellAnchor>
  <xdr:twoCellAnchor editAs="absolute">
    <xdr:from>
      <xdr:col>5</xdr:col>
      <xdr:colOff>952500</xdr:colOff>
      <xdr:row>0</xdr:row>
      <xdr:rowOff>0</xdr:rowOff>
    </xdr:from>
    <xdr:to>
      <xdr:col>5</xdr:col>
      <xdr:colOff>2057400</xdr:colOff>
      <xdr:row>1</xdr:row>
      <xdr:rowOff>0</xdr:rowOff>
    </xdr:to>
    <xdr:sp macro="" textlink="">
      <xdr:nvSpPr>
        <xdr:cNvPr id="9" name="आयत 8">
          <a:hlinkClick xmlns:r="http://schemas.openxmlformats.org/officeDocument/2006/relationships" r:id="rId2" tooltip="वार्षिक नकद प्रवाह देखने के लिए क्लिक करें"/>
        </xdr:cNvPr>
        <xdr:cNvSpPr/>
      </xdr:nvSpPr>
      <xdr:spPr>
        <a:xfrm>
          <a:off x="6629400" y="0"/>
          <a:ext cx="1104900" cy="495300"/>
        </a:xfrm>
        <a:prstGeom prst="rect">
          <a:avLst/>
        </a:prstGeom>
        <a:solidFill>
          <a:schemeClr val="tx2">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hi-IN" sz="1100" b="1">
              <a:solidFill>
                <a:schemeClr val="tx2">
                  <a:lumMod val="25000"/>
                  <a:lumOff val="75000"/>
                </a:schemeClr>
              </a:solidFill>
              <a:latin typeface="Nirmala UI" panose="020B0502040204020203" pitchFamily="34" charset="0"/>
              <a:cs typeface="Nirmala UI" panose="020B0502040204020203" pitchFamily="34" charset="0"/>
            </a:rPr>
            <a:t>वार्षिक</a:t>
          </a:r>
        </a:p>
      </xdr:txBody>
    </xdr:sp>
    <xdr:clientData/>
  </xdr:twoCellAnchor>
  <xdr:twoCellAnchor editAs="absolute">
    <xdr:from>
      <xdr:col>5</xdr:col>
      <xdr:colOff>2114551</xdr:colOff>
      <xdr:row>0</xdr:row>
      <xdr:rowOff>0</xdr:rowOff>
    </xdr:from>
    <xdr:to>
      <xdr:col>7</xdr:col>
      <xdr:colOff>390525</xdr:colOff>
      <xdr:row>1</xdr:row>
      <xdr:rowOff>0</xdr:rowOff>
    </xdr:to>
    <xdr:sp macro="" textlink="">
      <xdr:nvSpPr>
        <xdr:cNvPr id="10" name="आयत 9">
          <a:hlinkClick xmlns:r="http://schemas.openxmlformats.org/officeDocument/2006/relationships" r:id="rId3" tooltip="मासिक नकद प्रवाह देखने के लिए क्लिक करें"/>
        </xdr:cNvPr>
        <xdr:cNvSpPr/>
      </xdr:nvSpPr>
      <xdr:spPr>
        <a:xfrm>
          <a:off x="7791451" y="0"/>
          <a:ext cx="1152524" cy="495300"/>
        </a:xfrm>
        <a:prstGeom prst="rect">
          <a:avLst/>
        </a:prstGeom>
        <a:solidFill>
          <a:schemeClr val="tx2">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hi-IN" sz="1100" b="1">
              <a:solidFill>
                <a:schemeClr val="tx2">
                  <a:lumMod val="25000"/>
                  <a:lumOff val="75000"/>
                </a:schemeClr>
              </a:solidFill>
              <a:latin typeface="Nirmala UI" panose="020B0502040204020203" pitchFamily="34" charset="0"/>
              <a:cs typeface="Nirmala UI" panose="020B0502040204020203" pitchFamily="34" charset="0"/>
            </a:rPr>
            <a:t>मासिक</a:t>
          </a:r>
        </a:p>
      </xdr:txBody>
    </xdr:sp>
    <xdr:clientData/>
  </xdr:twoCellAnchor>
  <xdr:twoCellAnchor editAs="absolute">
    <xdr:from>
      <xdr:col>7</xdr:col>
      <xdr:colOff>447675</xdr:colOff>
      <xdr:row>0</xdr:row>
      <xdr:rowOff>0</xdr:rowOff>
    </xdr:from>
    <xdr:to>
      <xdr:col>9</xdr:col>
      <xdr:colOff>28575</xdr:colOff>
      <xdr:row>1</xdr:row>
      <xdr:rowOff>0</xdr:rowOff>
    </xdr:to>
    <xdr:sp macro="" textlink="">
      <xdr:nvSpPr>
        <xdr:cNvPr id="11" name="आयत 10">
          <a:hlinkClick xmlns:r="http://schemas.openxmlformats.org/officeDocument/2006/relationships" r:id="rId4" tooltip="दैनिक नकद प्रवाह देखने के लिए क्लिक करें"/>
        </xdr:cNvPr>
        <xdr:cNvSpPr/>
      </xdr:nvSpPr>
      <xdr:spPr>
        <a:xfrm>
          <a:off x="9001125" y="0"/>
          <a:ext cx="800100" cy="495300"/>
        </a:xfrm>
        <a:prstGeom prst="rect">
          <a:avLst/>
        </a:prstGeom>
        <a:solidFill>
          <a:schemeClr val="tx2">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hi-IN" sz="1100" b="1">
              <a:solidFill>
                <a:schemeClr val="tx2">
                  <a:lumMod val="25000"/>
                  <a:lumOff val="75000"/>
                </a:schemeClr>
              </a:solidFill>
              <a:latin typeface="Nirmala UI" panose="020B0502040204020203" pitchFamily="34" charset="0"/>
              <a:cs typeface="Nirmala UI" panose="020B0502040204020203" pitchFamily="34" charset="0"/>
            </a:rPr>
            <a:t>दैनिक</a:t>
          </a:r>
        </a:p>
      </xdr:txBody>
    </xdr:sp>
    <xdr:clientData/>
  </xdr:twoCellAnchor>
  <xdr:twoCellAnchor editAs="absolute">
    <xdr:from>
      <xdr:col>5</xdr:col>
      <xdr:colOff>927847</xdr:colOff>
      <xdr:row>0</xdr:row>
      <xdr:rowOff>1</xdr:rowOff>
    </xdr:from>
    <xdr:to>
      <xdr:col>5</xdr:col>
      <xdr:colOff>929528</xdr:colOff>
      <xdr:row>0</xdr:row>
      <xdr:rowOff>484633</xdr:rowOff>
    </xdr:to>
    <xdr:cxnSp macro="">
      <xdr:nvCxnSpPr>
        <xdr:cNvPr id="5" name="स्ट्रेट कनेक्टर 4"/>
        <xdr:cNvCxnSpPr/>
      </xdr:nvCxnSpPr>
      <xdr:spPr>
        <a:xfrm flipH="1" flipV="1">
          <a:off x="6604747" y="1"/>
          <a:ext cx="1681" cy="484632"/>
        </a:xfrm>
        <a:prstGeom prst="line">
          <a:avLst/>
        </a:prstGeom>
        <a:ln w="12700">
          <a:solidFill>
            <a:schemeClr val="tx2">
              <a:lumMod val="90000"/>
              <a:lumOff val="1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5</xdr:col>
      <xdr:colOff>2087096</xdr:colOff>
      <xdr:row>0</xdr:row>
      <xdr:rowOff>0</xdr:rowOff>
    </xdr:from>
    <xdr:to>
      <xdr:col>5</xdr:col>
      <xdr:colOff>2088777</xdr:colOff>
      <xdr:row>0</xdr:row>
      <xdr:rowOff>484632</xdr:rowOff>
    </xdr:to>
    <xdr:cxnSp macro="">
      <xdr:nvCxnSpPr>
        <xdr:cNvPr id="14" name="स्ट्रेट कनेक्टर 13"/>
        <xdr:cNvCxnSpPr/>
      </xdr:nvCxnSpPr>
      <xdr:spPr>
        <a:xfrm flipH="1" flipV="1">
          <a:off x="7763996" y="0"/>
          <a:ext cx="1681" cy="484632"/>
        </a:xfrm>
        <a:prstGeom prst="line">
          <a:avLst/>
        </a:prstGeom>
        <a:ln w="12700">
          <a:solidFill>
            <a:schemeClr val="tx2">
              <a:lumMod val="90000"/>
              <a:lumOff val="1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7</xdr:col>
      <xdr:colOff>419100</xdr:colOff>
      <xdr:row>0</xdr:row>
      <xdr:rowOff>0</xdr:rowOff>
    </xdr:from>
    <xdr:to>
      <xdr:col>7</xdr:col>
      <xdr:colOff>420781</xdr:colOff>
      <xdr:row>0</xdr:row>
      <xdr:rowOff>484632</xdr:rowOff>
    </xdr:to>
    <xdr:cxnSp macro="">
      <xdr:nvCxnSpPr>
        <xdr:cNvPr id="15" name="स्ट्रेट कनेक्टर 14"/>
        <xdr:cNvCxnSpPr/>
      </xdr:nvCxnSpPr>
      <xdr:spPr>
        <a:xfrm flipH="1" flipV="1">
          <a:off x="8972550" y="0"/>
          <a:ext cx="1681" cy="484632"/>
        </a:xfrm>
        <a:prstGeom prst="line">
          <a:avLst/>
        </a:prstGeom>
        <a:ln w="12700">
          <a:solidFill>
            <a:schemeClr val="tx2">
              <a:lumMod val="90000"/>
              <a:lumOff val="1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9</xdr:col>
      <xdr:colOff>54909</xdr:colOff>
      <xdr:row>0</xdr:row>
      <xdr:rowOff>0</xdr:rowOff>
    </xdr:from>
    <xdr:to>
      <xdr:col>9</xdr:col>
      <xdr:colOff>56590</xdr:colOff>
      <xdr:row>0</xdr:row>
      <xdr:rowOff>484632</xdr:rowOff>
    </xdr:to>
    <xdr:cxnSp macro="">
      <xdr:nvCxnSpPr>
        <xdr:cNvPr id="16" name="स्ट्रेट कनेक्टर 15"/>
        <xdr:cNvCxnSpPr/>
      </xdr:nvCxnSpPr>
      <xdr:spPr>
        <a:xfrm flipH="1" flipV="1">
          <a:off x="9827559" y="0"/>
          <a:ext cx="1681" cy="484632"/>
        </a:xfrm>
        <a:prstGeom prst="line">
          <a:avLst/>
        </a:prstGeom>
        <a:ln w="12700">
          <a:solidFill>
            <a:schemeClr val="tx2">
              <a:lumMod val="90000"/>
              <a:lumOff val="1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5</xdr:col>
      <xdr:colOff>4483</xdr:colOff>
      <xdr:row>0</xdr:row>
      <xdr:rowOff>0</xdr:rowOff>
    </xdr:from>
    <xdr:to>
      <xdr:col>5</xdr:col>
      <xdr:colOff>6164</xdr:colOff>
      <xdr:row>0</xdr:row>
      <xdr:rowOff>484632</xdr:rowOff>
    </xdr:to>
    <xdr:cxnSp macro="">
      <xdr:nvCxnSpPr>
        <xdr:cNvPr id="17" name="स्ट्रेट कनेक्टर 16"/>
        <xdr:cNvCxnSpPr/>
      </xdr:nvCxnSpPr>
      <xdr:spPr>
        <a:xfrm flipH="1" flipV="1">
          <a:off x="5681383" y="0"/>
          <a:ext cx="1681" cy="484632"/>
        </a:xfrm>
        <a:prstGeom prst="line">
          <a:avLst/>
        </a:prstGeom>
        <a:ln w="12700">
          <a:solidFill>
            <a:schemeClr val="tx2">
              <a:lumMod val="90000"/>
              <a:lumOff val="1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absolute">
    <xdr:from>
      <xdr:col>7</xdr:col>
      <xdr:colOff>62191</xdr:colOff>
      <xdr:row>0</xdr:row>
      <xdr:rowOff>0</xdr:rowOff>
    </xdr:from>
    <xdr:to>
      <xdr:col>9</xdr:col>
      <xdr:colOff>24091</xdr:colOff>
      <xdr:row>1</xdr:row>
      <xdr:rowOff>0</xdr:rowOff>
    </xdr:to>
    <xdr:sp macro="" textlink="">
      <xdr:nvSpPr>
        <xdr:cNvPr id="10" name="आयत 9">
          <a:hlinkClick xmlns:r="http://schemas.openxmlformats.org/officeDocument/2006/relationships" r:id="rId1" tooltip="नकद प्रवाह निर्देशिका देखने के लिए क्लिक करें"/>
        </xdr:cNvPr>
        <xdr:cNvSpPr/>
      </xdr:nvSpPr>
      <xdr:spPr>
        <a:xfrm>
          <a:off x="5700991" y="0"/>
          <a:ext cx="866775" cy="495300"/>
        </a:xfrm>
        <a:prstGeom prst="rect">
          <a:avLst/>
        </a:prstGeom>
        <a:solidFill>
          <a:schemeClr val="tx2">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hi-IN" sz="1100" b="1">
              <a:solidFill>
                <a:schemeClr val="tx2">
                  <a:lumMod val="25000"/>
                  <a:lumOff val="75000"/>
                </a:schemeClr>
              </a:solidFill>
              <a:latin typeface="Nirmala UI" panose="020B0502040204020203" pitchFamily="34" charset="0"/>
              <a:cs typeface="Nirmala UI" panose="020B0502040204020203" pitchFamily="34" charset="0"/>
            </a:rPr>
            <a:t>निर्देशिका</a:t>
          </a:r>
        </a:p>
      </xdr:txBody>
    </xdr:sp>
    <xdr:clientData/>
  </xdr:twoCellAnchor>
  <xdr:twoCellAnchor editAs="absolute">
    <xdr:from>
      <xdr:col>9</xdr:col>
      <xdr:colOff>81242</xdr:colOff>
      <xdr:row>0</xdr:row>
      <xdr:rowOff>0</xdr:rowOff>
    </xdr:from>
    <xdr:to>
      <xdr:col>9</xdr:col>
      <xdr:colOff>1186142</xdr:colOff>
      <xdr:row>1</xdr:row>
      <xdr:rowOff>0</xdr:rowOff>
    </xdr:to>
    <xdr:sp macro="" textlink="">
      <xdr:nvSpPr>
        <xdr:cNvPr id="11" name="आयत 10">
          <a:hlinkClick xmlns:r="http://schemas.openxmlformats.org/officeDocument/2006/relationships" r:id="rId2" tooltip="वार्षिक नकद प्रवाह देखने के लिए क्लिक करें"/>
        </xdr:cNvPr>
        <xdr:cNvSpPr/>
      </xdr:nvSpPr>
      <xdr:spPr>
        <a:xfrm>
          <a:off x="6624917" y="0"/>
          <a:ext cx="1104900" cy="495300"/>
        </a:xfrm>
        <a:prstGeom prst="rect">
          <a:avLst/>
        </a:prstGeom>
        <a:solidFill>
          <a:schemeClr val="tx2">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hi-IN" sz="1100" b="1">
              <a:solidFill>
                <a:schemeClr val="accent1">
                  <a:lumMod val="75000"/>
                </a:schemeClr>
              </a:solidFill>
              <a:latin typeface="Nirmala UI" panose="020B0502040204020203" pitchFamily="34" charset="0"/>
              <a:cs typeface="Nirmala UI" panose="020B0502040204020203" pitchFamily="34" charset="0"/>
            </a:rPr>
            <a:t>वार्षिक</a:t>
          </a:r>
          <a:endParaRPr lang="hi-IN" sz="1200" b="1">
            <a:solidFill>
              <a:schemeClr val="accent1">
                <a:lumMod val="75000"/>
              </a:schemeClr>
            </a:solidFill>
            <a:latin typeface="Nirmala UI" panose="020B0502040204020203" pitchFamily="34" charset="0"/>
            <a:cs typeface="Nirmala UI" panose="020B0502040204020203" pitchFamily="34" charset="0"/>
          </a:endParaRPr>
        </a:p>
      </xdr:txBody>
    </xdr:sp>
    <xdr:clientData/>
  </xdr:twoCellAnchor>
  <xdr:twoCellAnchor editAs="absolute">
    <xdr:from>
      <xdr:col>9</xdr:col>
      <xdr:colOff>1243293</xdr:colOff>
      <xdr:row>0</xdr:row>
      <xdr:rowOff>0</xdr:rowOff>
    </xdr:from>
    <xdr:to>
      <xdr:col>11</xdr:col>
      <xdr:colOff>119342</xdr:colOff>
      <xdr:row>1</xdr:row>
      <xdr:rowOff>0</xdr:rowOff>
    </xdr:to>
    <xdr:sp macro="" textlink="">
      <xdr:nvSpPr>
        <xdr:cNvPr id="12" name="आयत 11">
          <a:hlinkClick xmlns:r="http://schemas.openxmlformats.org/officeDocument/2006/relationships" r:id="rId3" tooltip="मासिक नकद प्रवाह देखने के लिए क्लिक करें"/>
        </xdr:cNvPr>
        <xdr:cNvSpPr/>
      </xdr:nvSpPr>
      <xdr:spPr>
        <a:xfrm>
          <a:off x="7786968" y="0"/>
          <a:ext cx="1152524" cy="495300"/>
        </a:xfrm>
        <a:prstGeom prst="rect">
          <a:avLst/>
        </a:prstGeom>
        <a:solidFill>
          <a:schemeClr val="tx2">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hi-IN" sz="1100" b="1">
              <a:solidFill>
                <a:schemeClr val="tx2">
                  <a:lumMod val="25000"/>
                  <a:lumOff val="75000"/>
                </a:schemeClr>
              </a:solidFill>
              <a:latin typeface="Nirmala UI" panose="020B0502040204020203" pitchFamily="34" charset="0"/>
              <a:cs typeface="Nirmala UI" panose="020B0502040204020203" pitchFamily="34" charset="0"/>
            </a:rPr>
            <a:t>मासिक</a:t>
          </a:r>
        </a:p>
      </xdr:txBody>
    </xdr:sp>
    <xdr:clientData/>
  </xdr:twoCellAnchor>
  <xdr:twoCellAnchor editAs="absolute">
    <xdr:from>
      <xdr:col>11</xdr:col>
      <xdr:colOff>176492</xdr:colOff>
      <xdr:row>0</xdr:row>
      <xdr:rowOff>0</xdr:rowOff>
    </xdr:from>
    <xdr:to>
      <xdr:col>13</xdr:col>
      <xdr:colOff>71717</xdr:colOff>
      <xdr:row>1</xdr:row>
      <xdr:rowOff>0</xdr:rowOff>
    </xdr:to>
    <xdr:sp macro="" textlink="">
      <xdr:nvSpPr>
        <xdr:cNvPr id="13" name="आयत 12">
          <a:hlinkClick xmlns:r="http://schemas.openxmlformats.org/officeDocument/2006/relationships" r:id="rId4" tooltip="दैनिक नकद प्रवाह देखने के लिए क्लिक करें"/>
        </xdr:cNvPr>
        <xdr:cNvSpPr/>
      </xdr:nvSpPr>
      <xdr:spPr>
        <a:xfrm>
          <a:off x="8996642" y="0"/>
          <a:ext cx="800100" cy="495300"/>
        </a:xfrm>
        <a:prstGeom prst="rect">
          <a:avLst/>
        </a:prstGeom>
        <a:solidFill>
          <a:schemeClr val="tx2">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hi-IN" sz="1100" b="1">
              <a:solidFill>
                <a:schemeClr val="tx2">
                  <a:lumMod val="25000"/>
                  <a:lumOff val="75000"/>
                </a:schemeClr>
              </a:solidFill>
              <a:latin typeface="Nirmala UI" panose="020B0502040204020203" pitchFamily="34" charset="0"/>
              <a:cs typeface="Nirmala UI" panose="020B0502040204020203" pitchFamily="34" charset="0"/>
            </a:rPr>
            <a:t>दैनिक</a:t>
          </a:r>
        </a:p>
      </xdr:txBody>
    </xdr:sp>
    <xdr:clientData/>
  </xdr:twoCellAnchor>
  <xdr:twoCellAnchor editAs="absolute">
    <xdr:from>
      <xdr:col>9</xdr:col>
      <xdr:colOff>56589</xdr:colOff>
      <xdr:row>0</xdr:row>
      <xdr:rowOff>1</xdr:rowOff>
    </xdr:from>
    <xdr:to>
      <xdr:col>9</xdr:col>
      <xdr:colOff>58270</xdr:colOff>
      <xdr:row>0</xdr:row>
      <xdr:rowOff>484633</xdr:rowOff>
    </xdr:to>
    <xdr:cxnSp macro="">
      <xdr:nvCxnSpPr>
        <xdr:cNvPr id="14" name="स्ट्रेट कनेक्टर 13"/>
        <xdr:cNvCxnSpPr/>
      </xdr:nvCxnSpPr>
      <xdr:spPr>
        <a:xfrm flipH="1" flipV="1">
          <a:off x="6600264" y="1"/>
          <a:ext cx="1681" cy="484632"/>
        </a:xfrm>
        <a:prstGeom prst="line">
          <a:avLst/>
        </a:prstGeom>
        <a:ln w="12700">
          <a:solidFill>
            <a:schemeClr val="tx2">
              <a:lumMod val="90000"/>
              <a:lumOff val="1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9</xdr:col>
      <xdr:colOff>1215838</xdr:colOff>
      <xdr:row>0</xdr:row>
      <xdr:rowOff>0</xdr:rowOff>
    </xdr:from>
    <xdr:to>
      <xdr:col>9</xdr:col>
      <xdr:colOff>1217519</xdr:colOff>
      <xdr:row>0</xdr:row>
      <xdr:rowOff>484632</xdr:rowOff>
    </xdr:to>
    <xdr:cxnSp macro="">
      <xdr:nvCxnSpPr>
        <xdr:cNvPr id="15" name="स्ट्रेट कनेक्टर 14"/>
        <xdr:cNvCxnSpPr/>
      </xdr:nvCxnSpPr>
      <xdr:spPr>
        <a:xfrm flipH="1" flipV="1">
          <a:off x="7759513" y="0"/>
          <a:ext cx="1681" cy="484632"/>
        </a:xfrm>
        <a:prstGeom prst="line">
          <a:avLst/>
        </a:prstGeom>
        <a:ln w="12700">
          <a:solidFill>
            <a:schemeClr val="tx2">
              <a:lumMod val="90000"/>
              <a:lumOff val="1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11</xdr:col>
      <xdr:colOff>147917</xdr:colOff>
      <xdr:row>0</xdr:row>
      <xdr:rowOff>0</xdr:rowOff>
    </xdr:from>
    <xdr:to>
      <xdr:col>11</xdr:col>
      <xdr:colOff>149598</xdr:colOff>
      <xdr:row>0</xdr:row>
      <xdr:rowOff>484632</xdr:rowOff>
    </xdr:to>
    <xdr:cxnSp macro="">
      <xdr:nvCxnSpPr>
        <xdr:cNvPr id="16" name="स्ट्रेट कनेक्टर 15"/>
        <xdr:cNvCxnSpPr/>
      </xdr:nvCxnSpPr>
      <xdr:spPr>
        <a:xfrm flipH="1" flipV="1">
          <a:off x="8968067" y="0"/>
          <a:ext cx="1681" cy="484632"/>
        </a:xfrm>
        <a:prstGeom prst="line">
          <a:avLst/>
        </a:prstGeom>
        <a:ln w="12700">
          <a:solidFill>
            <a:schemeClr val="tx2">
              <a:lumMod val="90000"/>
              <a:lumOff val="1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13</xdr:col>
      <xdr:colOff>98051</xdr:colOff>
      <xdr:row>0</xdr:row>
      <xdr:rowOff>0</xdr:rowOff>
    </xdr:from>
    <xdr:to>
      <xdr:col>13</xdr:col>
      <xdr:colOff>99732</xdr:colOff>
      <xdr:row>0</xdr:row>
      <xdr:rowOff>484632</xdr:rowOff>
    </xdr:to>
    <xdr:cxnSp macro="">
      <xdr:nvCxnSpPr>
        <xdr:cNvPr id="17" name="स्ट्रेट कनेक्टर 16"/>
        <xdr:cNvCxnSpPr/>
      </xdr:nvCxnSpPr>
      <xdr:spPr>
        <a:xfrm flipH="1" flipV="1">
          <a:off x="9823076" y="0"/>
          <a:ext cx="1681" cy="484632"/>
        </a:xfrm>
        <a:prstGeom prst="line">
          <a:avLst/>
        </a:prstGeom>
        <a:ln w="12700">
          <a:solidFill>
            <a:schemeClr val="tx2">
              <a:lumMod val="90000"/>
              <a:lumOff val="1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7</xdr:col>
      <xdr:colOff>38100</xdr:colOff>
      <xdr:row>0</xdr:row>
      <xdr:rowOff>0</xdr:rowOff>
    </xdr:from>
    <xdr:to>
      <xdr:col>7</xdr:col>
      <xdr:colOff>39781</xdr:colOff>
      <xdr:row>0</xdr:row>
      <xdr:rowOff>484632</xdr:rowOff>
    </xdr:to>
    <xdr:cxnSp macro="">
      <xdr:nvCxnSpPr>
        <xdr:cNvPr id="18" name="स्ट्रेट कनेक्टर 17"/>
        <xdr:cNvCxnSpPr/>
      </xdr:nvCxnSpPr>
      <xdr:spPr>
        <a:xfrm flipH="1" flipV="1">
          <a:off x="5676900" y="0"/>
          <a:ext cx="1681" cy="484632"/>
        </a:xfrm>
        <a:prstGeom prst="line">
          <a:avLst/>
        </a:prstGeom>
        <a:ln w="12700">
          <a:solidFill>
            <a:schemeClr val="tx2">
              <a:lumMod val="90000"/>
              <a:lumOff val="1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161924</xdr:colOff>
      <xdr:row>1</xdr:row>
      <xdr:rowOff>1</xdr:rowOff>
    </xdr:from>
    <xdr:to>
      <xdr:col>6</xdr:col>
      <xdr:colOff>828675</xdr:colOff>
      <xdr:row>2</xdr:row>
      <xdr:rowOff>57151</xdr:rowOff>
    </xdr:to>
    <xdr:sp macro="" textlink="">
      <xdr:nvSpPr>
        <xdr:cNvPr id="19" name="गोलाकार समान ओर कोना आयत 18"/>
        <xdr:cNvSpPr/>
      </xdr:nvSpPr>
      <xdr:spPr>
        <a:xfrm>
          <a:off x="161924" y="495301"/>
          <a:ext cx="5467351" cy="457200"/>
        </a:xfrm>
        <a:prstGeom prst="round2SameRect">
          <a:avLst>
            <a:gd name="adj1" fmla="val 0"/>
            <a:gd name="adj2" fmla="val 25491"/>
          </a:avLst>
        </a:prstGeom>
        <a:solidFill>
          <a:schemeClr val="bg1"/>
        </a:solidFill>
        <a:ln w="9525">
          <a:solidFill>
            <a:schemeClr val="tx2">
              <a:lumMod val="25000"/>
              <a:lumOff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hi-IN" sz="1600" b="1">
              <a:solidFill>
                <a:schemeClr val="tx2">
                  <a:lumMod val="50000"/>
                  <a:lumOff val="50000"/>
                </a:schemeClr>
              </a:solidFill>
              <a:latin typeface="Nirmala UI" panose="020B0502040204020203" pitchFamily="34" charset="0"/>
              <a:cs typeface="Nirmala UI" panose="020B0502040204020203" pitchFamily="34" charset="0"/>
            </a:rPr>
            <a:t>इस दिनाँक पर कुल नकद प्रवाह:</a:t>
          </a:r>
          <a:endParaRPr lang="en-US" sz="1600" b="1">
            <a:solidFill>
              <a:schemeClr val="tx2">
                <a:lumMod val="50000"/>
                <a:lumOff val="50000"/>
              </a:schemeClr>
            </a:solidFill>
            <a:latin typeface="Nirmala UI" panose="020B0502040204020203" pitchFamily="34" charset="0"/>
            <a:cs typeface="Nirmala UI" panose="020B0502040204020203" pitchFamily="34" charset="0"/>
          </a:endParaRPr>
        </a:p>
      </xdr:txBody>
    </xdr:sp>
    <xdr:clientData/>
  </xdr:twoCellAnchor>
  <xdr:twoCellAnchor>
    <xdr:from>
      <xdr:col>3</xdr:col>
      <xdr:colOff>666750</xdr:colOff>
      <xdr:row>1</xdr:row>
      <xdr:rowOff>19050</xdr:rowOff>
    </xdr:from>
    <xdr:to>
      <xdr:col>6</xdr:col>
      <xdr:colOff>600073</xdr:colOff>
      <xdr:row>2</xdr:row>
      <xdr:rowOff>9525</xdr:rowOff>
    </xdr:to>
    <xdr:sp macro="" textlink="$B$2">
      <xdr:nvSpPr>
        <xdr:cNvPr id="20" name="गोलाकार समान ओर कोना आयत 19"/>
        <xdr:cNvSpPr/>
      </xdr:nvSpPr>
      <xdr:spPr>
        <a:xfrm>
          <a:off x="3124200" y="514350"/>
          <a:ext cx="2276473" cy="390525"/>
        </a:xfrm>
        <a:prstGeom prst="round2SameRect">
          <a:avLst>
            <a:gd name="adj1" fmla="val 0"/>
            <a:gd name="adj2" fmla="val 0"/>
          </a:avLst>
        </a:prstGeom>
        <a:solidFill>
          <a:schemeClr val="bg1"/>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fld id="{9009FB18-8BF5-4C1B-866F-98260C311650}" type="TxLink">
            <a:rPr lang="en-US" sz="2400" b="1" i="0" u="none" strike="noStrike">
              <a:solidFill>
                <a:srgbClr val="83B6A9"/>
              </a:solidFill>
              <a:latin typeface="Calibri"/>
              <a:cs typeface="Calibri"/>
            </a:rPr>
            <a:pPr algn="r"/>
            <a:t>रु 39,750.00</a:t>
          </a:fld>
          <a:endParaRPr lang="en-US" sz="1600">
            <a:solidFill>
              <a:schemeClr val="tx2">
                <a:lumMod val="50000"/>
                <a:lumOff val="50000"/>
              </a:schemeClr>
            </a:solidFill>
          </a:endParaRPr>
        </a:p>
      </xdr:txBody>
    </xdr:sp>
    <xdr:clientData/>
  </xdr:twoCellAnchor>
  <xdr:twoCellAnchor>
    <xdr:from>
      <xdr:col>4</xdr:col>
      <xdr:colOff>180974</xdr:colOff>
      <xdr:row>6</xdr:row>
      <xdr:rowOff>0</xdr:rowOff>
    </xdr:from>
    <xdr:to>
      <xdr:col>7</xdr:col>
      <xdr:colOff>718184</xdr:colOff>
      <xdr:row>24</xdr:row>
      <xdr:rowOff>137160</xdr:rowOff>
    </xdr:to>
    <xdr:graphicFrame macro="">
      <xdr:nvGraphicFramePr>
        <xdr:cNvPr id="21" name="चार्ट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6</xdr:row>
      <xdr:rowOff>0</xdr:rowOff>
    </xdr:from>
    <xdr:to>
      <xdr:col>3</xdr:col>
      <xdr:colOff>714375</xdr:colOff>
      <xdr:row>24</xdr:row>
      <xdr:rowOff>137160</xdr:rowOff>
    </xdr:to>
    <xdr:graphicFrame macro="">
      <xdr:nvGraphicFramePr>
        <xdr:cNvPr id="22" name="चार्ट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0</xdr:colOff>
      <xdr:row>6</xdr:row>
      <xdr:rowOff>0</xdr:rowOff>
    </xdr:from>
    <xdr:to>
      <xdr:col>11</xdr:col>
      <xdr:colOff>718185</xdr:colOff>
      <xdr:row>24</xdr:row>
      <xdr:rowOff>137160</xdr:rowOff>
    </xdr:to>
    <xdr:graphicFrame macro="">
      <xdr:nvGraphicFramePr>
        <xdr:cNvPr id="23" name="चार्ट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13</xdr:col>
      <xdr:colOff>1</xdr:colOff>
      <xdr:row>6</xdr:row>
      <xdr:rowOff>0</xdr:rowOff>
    </xdr:from>
    <xdr:to>
      <xdr:col>15</xdr:col>
      <xdr:colOff>714376</xdr:colOff>
      <xdr:row>24</xdr:row>
      <xdr:rowOff>137160</xdr:rowOff>
    </xdr:to>
    <xdr:graphicFrame macro="">
      <xdr:nvGraphicFramePr>
        <xdr:cNvPr id="24" name="चार्ट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161924</xdr:colOff>
      <xdr:row>1</xdr:row>
      <xdr:rowOff>9526</xdr:rowOff>
    </xdr:from>
    <xdr:to>
      <xdr:col>6</xdr:col>
      <xdr:colOff>247650</xdr:colOff>
      <xdr:row>2</xdr:row>
      <xdr:rowOff>66676</xdr:rowOff>
    </xdr:to>
    <xdr:sp macro="" textlink="">
      <xdr:nvSpPr>
        <xdr:cNvPr id="6" name="गोलाकार समान ओर कोना आयत 5"/>
        <xdr:cNvSpPr/>
      </xdr:nvSpPr>
      <xdr:spPr>
        <a:xfrm>
          <a:off x="161924" y="504826"/>
          <a:ext cx="4972051" cy="457200"/>
        </a:xfrm>
        <a:prstGeom prst="round2SameRect">
          <a:avLst>
            <a:gd name="adj1" fmla="val 0"/>
            <a:gd name="adj2" fmla="val 25491"/>
          </a:avLst>
        </a:prstGeom>
        <a:solidFill>
          <a:schemeClr val="bg1"/>
        </a:solidFill>
        <a:ln w="9525">
          <a:solidFill>
            <a:schemeClr val="tx2">
              <a:lumMod val="25000"/>
              <a:lumOff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hi-IN" sz="1600" b="1">
              <a:solidFill>
                <a:schemeClr val="tx2">
                  <a:lumMod val="50000"/>
                  <a:lumOff val="50000"/>
                </a:schemeClr>
              </a:solidFill>
              <a:latin typeface="Nirmala UI" panose="020B0502040204020203" pitchFamily="34" charset="0"/>
              <a:cs typeface="Nirmala UI" panose="020B0502040204020203" pitchFamily="34" charset="0"/>
            </a:rPr>
            <a:t>कुल मासिक नकद प्रवाह:</a:t>
          </a:r>
          <a:endParaRPr lang="en-US" sz="1600" b="1">
            <a:solidFill>
              <a:schemeClr val="tx2">
                <a:lumMod val="50000"/>
                <a:lumOff val="50000"/>
              </a:schemeClr>
            </a:solidFill>
            <a:latin typeface="Nirmala UI" panose="020B0502040204020203" pitchFamily="34" charset="0"/>
            <a:cs typeface="Nirmala UI" panose="020B0502040204020203" pitchFamily="34" charset="0"/>
          </a:endParaRPr>
        </a:p>
      </xdr:txBody>
    </xdr:sp>
    <xdr:clientData/>
  </xdr:twoCellAnchor>
  <xdr:twoCellAnchor>
    <xdr:from>
      <xdr:col>3</xdr:col>
      <xdr:colOff>28575</xdr:colOff>
      <xdr:row>1</xdr:row>
      <xdr:rowOff>19050</xdr:rowOff>
    </xdr:from>
    <xdr:to>
      <xdr:col>6</xdr:col>
      <xdr:colOff>190499</xdr:colOff>
      <xdr:row>2</xdr:row>
      <xdr:rowOff>9525</xdr:rowOff>
    </xdr:to>
    <xdr:sp macro="" textlink="$B$2">
      <xdr:nvSpPr>
        <xdr:cNvPr id="8" name="गोलाकार समान ओर कोना आयत 7"/>
        <xdr:cNvSpPr/>
      </xdr:nvSpPr>
      <xdr:spPr>
        <a:xfrm>
          <a:off x="2943225" y="514350"/>
          <a:ext cx="2133599" cy="390525"/>
        </a:xfrm>
        <a:prstGeom prst="round2SameRect">
          <a:avLst>
            <a:gd name="adj1" fmla="val 0"/>
            <a:gd name="adj2" fmla="val 0"/>
          </a:avLst>
        </a:prstGeom>
        <a:solidFill>
          <a:schemeClr val="bg1"/>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fld id="{9009FB18-8BF5-4C1B-866F-98260C311650}" type="TxLink">
            <a:rPr lang="en-US" sz="2400" b="1" i="0" u="none" strike="noStrike">
              <a:solidFill>
                <a:srgbClr val="83B6A9"/>
              </a:solidFill>
              <a:latin typeface="Calibri"/>
              <a:cs typeface="Calibri"/>
            </a:rPr>
            <a:pPr algn="r"/>
            <a:t>रु 18,380.00</a:t>
          </a:fld>
          <a:endParaRPr lang="en-US" sz="1600">
            <a:solidFill>
              <a:schemeClr val="tx2">
                <a:lumMod val="50000"/>
                <a:lumOff val="50000"/>
              </a:schemeClr>
            </a:solidFill>
          </a:endParaRPr>
        </a:p>
      </xdr:txBody>
    </xdr:sp>
    <xdr:clientData/>
  </xdr:twoCellAnchor>
  <xdr:twoCellAnchor editAs="absolute">
    <xdr:from>
      <xdr:col>7</xdr:col>
      <xdr:colOff>157441</xdr:colOff>
      <xdr:row>0</xdr:row>
      <xdr:rowOff>0</xdr:rowOff>
    </xdr:from>
    <xdr:to>
      <xdr:col>8</xdr:col>
      <xdr:colOff>366991</xdr:colOff>
      <xdr:row>1</xdr:row>
      <xdr:rowOff>0</xdr:rowOff>
    </xdr:to>
    <xdr:sp macro="" textlink="">
      <xdr:nvSpPr>
        <xdr:cNvPr id="12" name="आयत 11">
          <a:hlinkClick xmlns:r="http://schemas.openxmlformats.org/officeDocument/2006/relationships" r:id="rId1" tooltip="नकद प्रवाह निर्देशिका देखने के लिए क्लिक करें"/>
        </xdr:cNvPr>
        <xdr:cNvSpPr/>
      </xdr:nvSpPr>
      <xdr:spPr>
        <a:xfrm>
          <a:off x="5700991" y="0"/>
          <a:ext cx="866775" cy="495300"/>
        </a:xfrm>
        <a:prstGeom prst="rect">
          <a:avLst/>
        </a:prstGeom>
        <a:solidFill>
          <a:schemeClr val="tx2">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hi-IN" sz="1100" b="1">
              <a:solidFill>
                <a:schemeClr val="tx2">
                  <a:lumMod val="25000"/>
                  <a:lumOff val="75000"/>
                </a:schemeClr>
              </a:solidFill>
              <a:latin typeface="Nirmala UI" panose="020B0502040204020203" pitchFamily="34" charset="0"/>
              <a:cs typeface="Nirmala UI" panose="020B0502040204020203" pitchFamily="34" charset="0"/>
            </a:rPr>
            <a:t>निर्देशिका</a:t>
          </a:r>
        </a:p>
      </xdr:txBody>
    </xdr:sp>
    <xdr:clientData/>
  </xdr:twoCellAnchor>
  <xdr:twoCellAnchor editAs="absolute">
    <xdr:from>
      <xdr:col>8</xdr:col>
      <xdr:colOff>424142</xdr:colOff>
      <xdr:row>0</xdr:row>
      <xdr:rowOff>0</xdr:rowOff>
    </xdr:from>
    <xdr:to>
      <xdr:col>10</xdr:col>
      <xdr:colOff>214592</xdr:colOff>
      <xdr:row>1</xdr:row>
      <xdr:rowOff>0</xdr:rowOff>
    </xdr:to>
    <xdr:sp macro="" textlink="">
      <xdr:nvSpPr>
        <xdr:cNvPr id="13" name="आयत 12">
          <a:hlinkClick xmlns:r="http://schemas.openxmlformats.org/officeDocument/2006/relationships" r:id="rId2" tooltip="वार्षिक नकद प्रवाह देखने के लिए क्लिक करें"/>
        </xdr:cNvPr>
        <xdr:cNvSpPr/>
      </xdr:nvSpPr>
      <xdr:spPr>
        <a:xfrm>
          <a:off x="6624917" y="0"/>
          <a:ext cx="1104900" cy="495300"/>
        </a:xfrm>
        <a:prstGeom prst="rect">
          <a:avLst/>
        </a:prstGeom>
        <a:solidFill>
          <a:schemeClr val="tx2">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hi-IN" sz="1100" b="1">
              <a:solidFill>
                <a:schemeClr val="tx2">
                  <a:lumMod val="25000"/>
                  <a:lumOff val="75000"/>
                </a:schemeClr>
              </a:solidFill>
              <a:latin typeface="Nirmala UI" panose="020B0502040204020203" pitchFamily="34" charset="0"/>
              <a:ea typeface="+mn-ea"/>
              <a:cs typeface="Nirmala UI" panose="020B0502040204020203" pitchFamily="34" charset="0"/>
            </a:rPr>
            <a:t>वार्षिक</a:t>
          </a:r>
        </a:p>
      </xdr:txBody>
    </xdr:sp>
    <xdr:clientData/>
  </xdr:twoCellAnchor>
  <xdr:twoCellAnchor editAs="absolute">
    <xdr:from>
      <xdr:col>10</xdr:col>
      <xdr:colOff>271743</xdr:colOff>
      <xdr:row>0</xdr:row>
      <xdr:rowOff>0</xdr:rowOff>
    </xdr:from>
    <xdr:to>
      <xdr:col>12</xdr:col>
      <xdr:colOff>109817</xdr:colOff>
      <xdr:row>1</xdr:row>
      <xdr:rowOff>0</xdr:rowOff>
    </xdr:to>
    <xdr:sp macro="" textlink="">
      <xdr:nvSpPr>
        <xdr:cNvPr id="14" name="आयत 13">
          <a:hlinkClick xmlns:r="http://schemas.openxmlformats.org/officeDocument/2006/relationships" r:id="rId3" tooltip="मासिक नकद प्रवाह देखने के लिए क्लिक करें"/>
        </xdr:cNvPr>
        <xdr:cNvSpPr/>
      </xdr:nvSpPr>
      <xdr:spPr>
        <a:xfrm>
          <a:off x="7786968" y="0"/>
          <a:ext cx="1152524" cy="495300"/>
        </a:xfrm>
        <a:prstGeom prst="rect">
          <a:avLst/>
        </a:prstGeom>
        <a:solidFill>
          <a:schemeClr val="tx2">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hi-IN" sz="1100" b="1">
              <a:solidFill>
                <a:schemeClr val="accent1">
                  <a:lumMod val="75000"/>
                </a:schemeClr>
              </a:solidFill>
              <a:latin typeface="Nirmala UI" panose="020B0502040204020203" pitchFamily="34" charset="0"/>
              <a:ea typeface="+mn-ea"/>
              <a:cs typeface="Nirmala UI" panose="020B0502040204020203" pitchFamily="34" charset="0"/>
            </a:rPr>
            <a:t>मासिक</a:t>
          </a:r>
        </a:p>
      </xdr:txBody>
    </xdr:sp>
    <xdr:clientData/>
  </xdr:twoCellAnchor>
  <xdr:twoCellAnchor editAs="absolute">
    <xdr:from>
      <xdr:col>12</xdr:col>
      <xdr:colOff>166967</xdr:colOff>
      <xdr:row>0</xdr:row>
      <xdr:rowOff>0</xdr:rowOff>
    </xdr:from>
    <xdr:to>
      <xdr:col>13</xdr:col>
      <xdr:colOff>309842</xdr:colOff>
      <xdr:row>1</xdr:row>
      <xdr:rowOff>0</xdr:rowOff>
    </xdr:to>
    <xdr:sp macro="" textlink="">
      <xdr:nvSpPr>
        <xdr:cNvPr id="15" name="आयत 14">
          <a:hlinkClick xmlns:r="http://schemas.openxmlformats.org/officeDocument/2006/relationships" r:id="rId4" tooltip="दैनिक नकद प्रवाह देखने के लिए क्लिक करें"/>
        </xdr:cNvPr>
        <xdr:cNvSpPr/>
      </xdr:nvSpPr>
      <xdr:spPr>
        <a:xfrm>
          <a:off x="8996642" y="0"/>
          <a:ext cx="800100" cy="495300"/>
        </a:xfrm>
        <a:prstGeom prst="rect">
          <a:avLst/>
        </a:prstGeom>
        <a:solidFill>
          <a:schemeClr val="tx2">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hi-IN" sz="1100" b="1">
              <a:solidFill>
                <a:schemeClr val="tx2">
                  <a:lumMod val="25000"/>
                  <a:lumOff val="75000"/>
                </a:schemeClr>
              </a:solidFill>
              <a:latin typeface="Nirmala UI" panose="020B0502040204020203" pitchFamily="34" charset="0"/>
              <a:cs typeface="Nirmala UI" panose="020B0502040204020203" pitchFamily="34" charset="0"/>
            </a:rPr>
            <a:t>दैनिक</a:t>
          </a:r>
        </a:p>
      </xdr:txBody>
    </xdr:sp>
    <xdr:clientData/>
  </xdr:twoCellAnchor>
  <xdr:twoCellAnchor editAs="absolute">
    <xdr:from>
      <xdr:col>8</xdr:col>
      <xdr:colOff>399489</xdr:colOff>
      <xdr:row>0</xdr:row>
      <xdr:rowOff>1</xdr:rowOff>
    </xdr:from>
    <xdr:to>
      <xdr:col>8</xdr:col>
      <xdr:colOff>401170</xdr:colOff>
      <xdr:row>0</xdr:row>
      <xdr:rowOff>484633</xdr:rowOff>
    </xdr:to>
    <xdr:cxnSp macro="">
      <xdr:nvCxnSpPr>
        <xdr:cNvPr id="16" name="स्ट्रेट कनेक्टर 15"/>
        <xdr:cNvCxnSpPr/>
      </xdr:nvCxnSpPr>
      <xdr:spPr>
        <a:xfrm flipH="1" flipV="1">
          <a:off x="6600264" y="1"/>
          <a:ext cx="1681" cy="484632"/>
        </a:xfrm>
        <a:prstGeom prst="line">
          <a:avLst/>
        </a:prstGeom>
        <a:ln w="12700">
          <a:solidFill>
            <a:schemeClr val="tx2">
              <a:lumMod val="90000"/>
              <a:lumOff val="1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10</xdr:col>
      <xdr:colOff>244288</xdr:colOff>
      <xdr:row>0</xdr:row>
      <xdr:rowOff>0</xdr:rowOff>
    </xdr:from>
    <xdr:to>
      <xdr:col>10</xdr:col>
      <xdr:colOff>245969</xdr:colOff>
      <xdr:row>0</xdr:row>
      <xdr:rowOff>484632</xdr:rowOff>
    </xdr:to>
    <xdr:cxnSp macro="">
      <xdr:nvCxnSpPr>
        <xdr:cNvPr id="17" name="स्ट्रेट कनेक्टर 16"/>
        <xdr:cNvCxnSpPr/>
      </xdr:nvCxnSpPr>
      <xdr:spPr>
        <a:xfrm flipH="1" flipV="1">
          <a:off x="7759513" y="0"/>
          <a:ext cx="1681" cy="484632"/>
        </a:xfrm>
        <a:prstGeom prst="line">
          <a:avLst/>
        </a:prstGeom>
        <a:ln w="12700">
          <a:solidFill>
            <a:schemeClr val="tx2">
              <a:lumMod val="90000"/>
              <a:lumOff val="1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12</xdr:col>
      <xdr:colOff>138392</xdr:colOff>
      <xdr:row>0</xdr:row>
      <xdr:rowOff>0</xdr:rowOff>
    </xdr:from>
    <xdr:to>
      <xdr:col>12</xdr:col>
      <xdr:colOff>140073</xdr:colOff>
      <xdr:row>0</xdr:row>
      <xdr:rowOff>484632</xdr:rowOff>
    </xdr:to>
    <xdr:cxnSp macro="">
      <xdr:nvCxnSpPr>
        <xdr:cNvPr id="18" name="स्ट्रेट कनेक्टर 17"/>
        <xdr:cNvCxnSpPr/>
      </xdr:nvCxnSpPr>
      <xdr:spPr>
        <a:xfrm flipH="1" flipV="1">
          <a:off x="8968067" y="0"/>
          <a:ext cx="1681" cy="484632"/>
        </a:xfrm>
        <a:prstGeom prst="line">
          <a:avLst/>
        </a:prstGeom>
        <a:ln w="12700">
          <a:solidFill>
            <a:schemeClr val="tx2">
              <a:lumMod val="90000"/>
              <a:lumOff val="1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13</xdr:col>
      <xdr:colOff>336176</xdr:colOff>
      <xdr:row>0</xdr:row>
      <xdr:rowOff>0</xdr:rowOff>
    </xdr:from>
    <xdr:to>
      <xdr:col>13</xdr:col>
      <xdr:colOff>337857</xdr:colOff>
      <xdr:row>0</xdr:row>
      <xdr:rowOff>484632</xdr:rowOff>
    </xdr:to>
    <xdr:cxnSp macro="">
      <xdr:nvCxnSpPr>
        <xdr:cNvPr id="19" name="स्ट्रेट कनेक्टर 18"/>
        <xdr:cNvCxnSpPr/>
      </xdr:nvCxnSpPr>
      <xdr:spPr>
        <a:xfrm flipH="1" flipV="1">
          <a:off x="9823076" y="0"/>
          <a:ext cx="1681" cy="484632"/>
        </a:xfrm>
        <a:prstGeom prst="line">
          <a:avLst/>
        </a:prstGeom>
        <a:ln w="12700">
          <a:solidFill>
            <a:schemeClr val="tx2">
              <a:lumMod val="90000"/>
              <a:lumOff val="1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7</xdr:col>
      <xdr:colOff>133350</xdr:colOff>
      <xdr:row>0</xdr:row>
      <xdr:rowOff>0</xdr:rowOff>
    </xdr:from>
    <xdr:to>
      <xdr:col>7</xdr:col>
      <xdr:colOff>135031</xdr:colOff>
      <xdr:row>0</xdr:row>
      <xdr:rowOff>484632</xdr:rowOff>
    </xdr:to>
    <xdr:cxnSp macro="">
      <xdr:nvCxnSpPr>
        <xdr:cNvPr id="20" name="स्ट्रेट कनेक्टर 19"/>
        <xdr:cNvCxnSpPr/>
      </xdr:nvCxnSpPr>
      <xdr:spPr>
        <a:xfrm flipH="1" flipV="1">
          <a:off x="5676900" y="0"/>
          <a:ext cx="1681" cy="484632"/>
        </a:xfrm>
        <a:prstGeom prst="line">
          <a:avLst/>
        </a:prstGeom>
        <a:ln w="12700">
          <a:solidFill>
            <a:schemeClr val="tx2">
              <a:lumMod val="90000"/>
              <a:lumOff val="1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161924</xdr:colOff>
      <xdr:row>0</xdr:row>
      <xdr:rowOff>485776</xdr:rowOff>
    </xdr:from>
    <xdr:to>
      <xdr:col>5</xdr:col>
      <xdr:colOff>123825</xdr:colOff>
      <xdr:row>2</xdr:row>
      <xdr:rowOff>47626</xdr:rowOff>
    </xdr:to>
    <xdr:sp macro="" textlink="">
      <xdr:nvSpPr>
        <xdr:cNvPr id="6" name="गोलाकार समान ओर कोना आयत 5"/>
        <xdr:cNvSpPr/>
      </xdr:nvSpPr>
      <xdr:spPr>
        <a:xfrm>
          <a:off x="161924" y="485776"/>
          <a:ext cx="4981576" cy="457200"/>
        </a:xfrm>
        <a:prstGeom prst="round2SameRect">
          <a:avLst>
            <a:gd name="adj1" fmla="val 0"/>
            <a:gd name="adj2" fmla="val 25491"/>
          </a:avLst>
        </a:prstGeom>
        <a:solidFill>
          <a:schemeClr val="bg1"/>
        </a:solidFill>
        <a:ln w="9525">
          <a:solidFill>
            <a:schemeClr val="tx2">
              <a:lumMod val="25000"/>
              <a:lumOff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hi-IN" sz="1600" b="1">
              <a:solidFill>
                <a:schemeClr val="tx2">
                  <a:lumMod val="50000"/>
                  <a:lumOff val="50000"/>
                </a:schemeClr>
              </a:solidFill>
              <a:latin typeface="Nirmala UI" panose="020B0502040204020203" pitchFamily="34" charset="0"/>
              <a:cs typeface="Nirmala UI" panose="020B0502040204020203" pitchFamily="34" charset="0"/>
            </a:rPr>
            <a:t>कुल उपलब्ध नकद:</a:t>
          </a:r>
          <a:endParaRPr lang="en-US" sz="1600" b="1">
            <a:solidFill>
              <a:schemeClr val="tx2">
                <a:lumMod val="50000"/>
                <a:lumOff val="50000"/>
              </a:schemeClr>
            </a:solidFill>
            <a:latin typeface="Nirmala UI" panose="020B0502040204020203" pitchFamily="34" charset="0"/>
            <a:cs typeface="Nirmala UI" panose="020B0502040204020203" pitchFamily="34" charset="0"/>
          </a:endParaRPr>
        </a:p>
      </xdr:txBody>
    </xdr:sp>
    <xdr:clientData/>
  </xdr:twoCellAnchor>
  <xdr:twoCellAnchor editAs="absolute">
    <xdr:from>
      <xdr:col>3</xdr:col>
      <xdr:colOff>28575</xdr:colOff>
      <xdr:row>1</xdr:row>
      <xdr:rowOff>19050</xdr:rowOff>
    </xdr:from>
    <xdr:to>
      <xdr:col>5</xdr:col>
      <xdr:colOff>57150</xdr:colOff>
      <xdr:row>2</xdr:row>
      <xdr:rowOff>9525</xdr:rowOff>
    </xdr:to>
    <xdr:sp macro="" textlink="$B$2">
      <xdr:nvSpPr>
        <xdr:cNvPr id="7" name="गोलाकार समान ओर कोना आयत 6"/>
        <xdr:cNvSpPr/>
      </xdr:nvSpPr>
      <xdr:spPr>
        <a:xfrm>
          <a:off x="3048000" y="514350"/>
          <a:ext cx="2028825" cy="390525"/>
        </a:xfrm>
        <a:prstGeom prst="round2SameRect">
          <a:avLst>
            <a:gd name="adj1" fmla="val 0"/>
            <a:gd name="adj2" fmla="val 0"/>
          </a:avLst>
        </a:prstGeom>
        <a:solidFill>
          <a:schemeClr val="bg1"/>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fld id="{9009FB18-8BF5-4C1B-866F-98260C311650}" type="TxLink">
            <a:rPr lang="en-US" sz="2400" b="1" i="0" u="none" strike="noStrike">
              <a:solidFill>
                <a:srgbClr val="83B6A9"/>
              </a:solidFill>
              <a:latin typeface="Calibri"/>
              <a:cs typeface="Calibri"/>
            </a:rPr>
            <a:pPr algn="r"/>
            <a:t>रु 577.84</a:t>
          </a:fld>
          <a:endParaRPr lang="en-US" sz="1600">
            <a:solidFill>
              <a:schemeClr val="tx2">
                <a:lumMod val="50000"/>
                <a:lumOff val="50000"/>
              </a:schemeClr>
            </a:solidFill>
          </a:endParaRPr>
        </a:p>
      </xdr:txBody>
    </xdr:sp>
    <xdr:clientData/>
  </xdr:twoCellAnchor>
  <xdr:twoCellAnchor editAs="absolute">
    <xdr:from>
      <xdr:col>5</xdr:col>
      <xdr:colOff>681316</xdr:colOff>
      <xdr:row>0</xdr:row>
      <xdr:rowOff>0</xdr:rowOff>
    </xdr:from>
    <xdr:to>
      <xdr:col>7</xdr:col>
      <xdr:colOff>81241</xdr:colOff>
      <xdr:row>1</xdr:row>
      <xdr:rowOff>0</xdr:rowOff>
    </xdr:to>
    <xdr:sp macro="" textlink="">
      <xdr:nvSpPr>
        <xdr:cNvPr id="8" name="आयत 7">
          <a:hlinkClick xmlns:r="http://schemas.openxmlformats.org/officeDocument/2006/relationships" r:id="rId1" tooltip="नकद प्रवाह निर्देशिका देखने के लिए क्लिक करें"/>
        </xdr:cNvPr>
        <xdr:cNvSpPr/>
      </xdr:nvSpPr>
      <xdr:spPr>
        <a:xfrm>
          <a:off x="5700991" y="0"/>
          <a:ext cx="866775" cy="495300"/>
        </a:xfrm>
        <a:prstGeom prst="rect">
          <a:avLst/>
        </a:prstGeom>
        <a:solidFill>
          <a:schemeClr val="tx2">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hi-IN" sz="1100" b="1">
              <a:solidFill>
                <a:schemeClr val="tx2">
                  <a:lumMod val="25000"/>
                  <a:lumOff val="75000"/>
                </a:schemeClr>
              </a:solidFill>
              <a:latin typeface="Nirmala UI" panose="020B0502040204020203" pitchFamily="34" charset="0"/>
              <a:cs typeface="Nirmala UI" panose="020B0502040204020203" pitchFamily="34" charset="0"/>
            </a:rPr>
            <a:t>निर्देशिका</a:t>
          </a:r>
        </a:p>
      </xdr:txBody>
    </xdr:sp>
    <xdr:clientData/>
  </xdr:twoCellAnchor>
  <xdr:twoCellAnchor editAs="absolute">
    <xdr:from>
      <xdr:col>7</xdr:col>
      <xdr:colOff>138392</xdr:colOff>
      <xdr:row>0</xdr:row>
      <xdr:rowOff>0</xdr:rowOff>
    </xdr:from>
    <xdr:to>
      <xdr:col>7</xdr:col>
      <xdr:colOff>1243292</xdr:colOff>
      <xdr:row>1</xdr:row>
      <xdr:rowOff>0</xdr:rowOff>
    </xdr:to>
    <xdr:sp macro="" textlink="">
      <xdr:nvSpPr>
        <xdr:cNvPr id="9" name="आयत 8">
          <a:hlinkClick xmlns:r="http://schemas.openxmlformats.org/officeDocument/2006/relationships" r:id="rId2" tooltip="वार्षिक नकद प्रवाह देखने के लिए क्लिक करें"/>
        </xdr:cNvPr>
        <xdr:cNvSpPr/>
      </xdr:nvSpPr>
      <xdr:spPr>
        <a:xfrm>
          <a:off x="6624917" y="0"/>
          <a:ext cx="1104900" cy="495300"/>
        </a:xfrm>
        <a:prstGeom prst="rect">
          <a:avLst/>
        </a:prstGeom>
        <a:solidFill>
          <a:schemeClr val="tx2">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hi-IN" sz="1100" b="1">
              <a:solidFill>
                <a:schemeClr val="tx2">
                  <a:lumMod val="25000"/>
                  <a:lumOff val="75000"/>
                </a:schemeClr>
              </a:solidFill>
              <a:latin typeface="Nirmala UI" panose="020B0502040204020203" pitchFamily="34" charset="0"/>
              <a:ea typeface="+mn-ea"/>
              <a:cs typeface="Nirmala UI" panose="020B0502040204020203" pitchFamily="34" charset="0"/>
            </a:rPr>
            <a:t>वार्षिक</a:t>
          </a:r>
        </a:p>
      </xdr:txBody>
    </xdr:sp>
    <xdr:clientData/>
  </xdr:twoCellAnchor>
  <xdr:twoCellAnchor editAs="absolute">
    <xdr:from>
      <xdr:col>7</xdr:col>
      <xdr:colOff>1300443</xdr:colOff>
      <xdr:row>0</xdr:row>
      <xdr:rowOff>0</xdr:rowOff>
    </xdr:from>
    <xdr:to>
      <xdr:col>8</xdr:col>
      <xdr:colOff>671792</xdr:colOff>
      <xdr:row>1</xdr:row>
      <xdr:rowOff>0</xdr:rowOff>
    </xdr:to>
    <xdr:sp macro="" textlink="">
      <xdr:nvSpPr>
        <xdr:cNvPr id="10" name="आयत 9">
          <a:hlinkClick xmlns:r="http://schemas.openxmlformats.org/officeDocument/2006/relationships" r:id="rId3" tooltip="मासिक नकद प्रवाह देखने के लिए क्लिक करें"/>
        </xdr:cNvPr>
        <xdr:cNvSpPr/>
      </xdr:nvSpPr>
      <xdr:spPr>
        <a:xfrm>
          <a:off x="7786968" y="0"/>
          <a:ext cx="1152524" cy="495300"/>
        </a:xfrm>
        <a:prstGeom prst="rect">
          <a:avLst/>
        </a:prstGeom>
        <a:solidFill>
          <a:schemeClr val="tx2">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hi-IN" sz="1100" b="1">
              <a:solidFill>
                <a:schemeClr val="tx2">
                  <a:lumMod val="25000"/>
                  <a:lumOff val="75000"/>
                </a:schemeClr>
              </a:solidFill>
              <a:latin typeface="Nirmala UI" panose="020B0502040204020203" pitchFamily="34" charset="0"/>
              <a:ea typeface="+mn-ea"/>
              <a:cs typeface="Nirmala UI" panose="020B0502040204020203" pitchFamily="34" charset="0"/>
            </a:rPr>
            <a:t>मासिक</a:t>
          </a:r>
        </a:p>
      </xdr:txBody>
    </xdr:sp>
    <xdr:clientData/>
  </xdr:twoCellAnchor>
  <xdr:twoCellAnchor editAs="absolute">
    <xdr:from>
      <xdr:col>8</xdr:col>
      <xdr:colOff>728942</xdr:colOff>
      <xdr:row>0</xdr:row>
      <xdr:rowOff>0</xdr:rowOff>
    </xdr:from>
    <xdr:to>
      <xdr:col>8</xdr:col>
      <xdr:colOff>1529042</xdr:colOff>
      <xdr:row>1</xdr:row>
      <xdr:rowOff>0</xdr:rowOff>
    </xdr:to>
    <xdr:sp macro="" textlink="">
      <xdr:nvSpPr>
        <xdr:cNvPr id="11" name="आयत 10">
          <a:hlinkClick xmlns:r="http://schemas.openxmlformats.org/officeDocument/2006/relationships" r:id="rId4" tooltip="दैनिक नकद प्रवाह देखने के लिए क्लिक करें"/>
        </xdr:cNvPr>
        <xdr:cNvSpPr/>
      </xdr:nvSpPr>
      <xdr:spPr>
        <a:xfrm>
          <a:off x="8996642" y="0"/>
          <a:ext cx="800100" cy="495300"/>
        </a:xfrm>
        <a:prstGeom prst="rect">
          <a:avLst/>
        </a:prstGeom>
        <a:solidFill>
          <a:schemeClr val="tx2">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hi-IN" sz="1100" b="1">
              <a:solidFill>
                <a:schemeClr val="accent1">
                  <a:lumMod val="75000"/>
                </a:schemeClr>
              </a:solidFill>
              <a:latin typeface="Nirmala UI" panose="020B0502040204020203" pitchFamily="34" charset="0"/>
              <a:ea typeface="+mn-ea"/>
              <a:cs typeface="Nirmala UI" panose="020B0502040204020203" pitchFamily="34" charset="0"/>
            </a:rPr>
            <a:t>दैनिक</a:t>
          </a:r>
        </a:p>
      </xdr:txBody>
    </xdr:sp>
    <xdr:clientData/>
  </xdr:twoCellAnchor>
  <xdr:twoCellAnchor editAs="absolute">
    <xdr:from>
      <xdr:col>7</xdr:col>
      <xdr:colOff>113739</xdr:colOff>
      <xdr:row>0</xdr:row>
      <xdr:rowOff>1</xdr:rowOff>
    </xdr:from>
    <xdr:to>
      <xdr:col>7</xdr:col>
      <xdr:colOff>115420</xdr:colOff>
      <xdr:row>0</xdr:row>
      <xdr:rowOff>484633</xdr:rowOff>
    </xdr:to>
    <xdr:cxnSp macro="">
      <xdr:nvCxnSpPr>
        <xdr:cNvPr id="12" name="स्ट्रेट कनेक्टर 11"/>
        <xdr:cNvCxnSpPr/>
      </xdr:nvCxnSpPr>
      <xdr:spPr>
        <a:xfrm flipH="1" flipV="1">
          <a:off x="6600264" y="1"/>
          <a:ext cx="1681" cy="484632"/>
        </a:xfrm>
        <a:prstGeom prst="line">
          <a:avLst/>
        </a:prstGeom>
        <a:ln w="12700">
          <a:solidFill>
            <a:schemeClr val="tx2">
              <a:lumMod val="90000"/>
              <a:lumOff val="1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7</xdr:col>
      <xdr:colOff>1272988</xdr:colOff>
      <xdr:row>0</xdr:row>
      <xdr:rowOff>0</xdr:rowOff>
    </xdr:from>
    <xdr:to>
      <xdr:col>7</xdr:col>
      <xdr:colOff>1274669</xdr:colOff>
      <xdr:row>0</xdr:row>
      <xdr:rowOff>484632</xdr:rowOff>
    </xdr:to>
    <xdr:cxnSp macro="">
      <xdr:nvCxnSpPr>
        <xdr:cNvPr id="13" name="स्ट्रेट कनेक्टर 12"/>
        <xdr:cNvCxnSpPr/>
      </xdr:nvCxnSpPr>
      <xdr:spPr>
        <a:xfrm flipH="1" flipV="1">
          <a:off x="7759513" y="0"/>
          <a:ext cx="1681" cy="484632"/>
        </a:xfrm>
        <a:prstGeom prst="line">
          <a:avLst/>
        </a:prstGeom>
        <a:ln w="12700">
          <a:solidFill>
            <a:schemeClr val="tx2">
              <a:lumMod val="90000"/>
              <a:lumOff val="1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8</xdr:col>
      <xdr:colOff>700367</xdr:colOff>
      <xdr:row>0</xdr:row>
      <xdr:rowOff>0</xdr:rowOff>
    </xdr:from>
    <xdr:to>
      <xdr:col>8</xdr:col>
      <xdr:colOff>702048</xdr:colOff>
      <xdr:row>0</xdr:row>
      <xdr:rowOff>484632</xdr:rowOff>
    </xdr:to>
    <xdr:cxnSp macro="">
      <xdr:nvCxnSpPr>
        <xdr:cNvPr id="14" name="स्ट्रेट कनेक्टर 13"/>
        <xdr:cNvCxnSpPr/>
      </xdr:nvCxnSpPr>
      <xdr:spPr>
        <a:xfrm flipH="1" flipV="1">
          <a:off x="8968067" y="0"/>
          <a:ext cx="1681" cy="484632"/>
        </a:xfrm>
        <a:prstGeom prst="line">
          <a:avLst/>
        </a:prstGeom>
        <a:ln w="12700">
          <a:solidFill>
            <a:schemeClr val="tx2">
              <a:lumMod val="90000"/>
              <a:lumOff val="1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8</xdr:col>
      <xdr:colOff>1555376</xdr:colOff>
      <xdr:row>0</xdr:row>
      <xdr:rowOff>0</xdr:rowOff>
    </xdr:from>
    <xdr:to>
      <xdr:col>8</xdr:col>
      <xdr:colOff>1557057</xdr:colOff>
      <xdr:row>0</xdr:row>
      <xdr:rowOff>484632</xdr:rowOff>
    </xdr:to>
    <xdr:cxnSp macro="">
      <xdr:nvCxnSpPr>
        <xdr:cNvPr id="15" name="स्ट्रेट कनेक्टर 14"/>
        <xdr:cNvCxnSpPr/>
      </xdr:nvCxnSpPr>
      <xdr:spPr>
        <a:xfrm flipH="1" flipV="1">
          <a:off x="9823076" y="0"/>
          <a:ext cx="1681" cy="484632"/>
        </a:xfrm>
        <a:prstGeom prst="line">
          <a:avLst/>
        </a:prstGeom>
        <a:ln w="12700">
          <a:solidFill>
            <a:schemeClr val="tx2">
              <a:lumMod val="90000"/>
              <a:lumOff val="1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5</xdr:col>
      <xdr:colOff>657225</xdr:colOff>
      <xdr:row>0</xdr:row>
      <xdr:rowOff>0</xdr:rowOff>
    </xdr:from>
    <xdr:to>
      <xdr:col>5</xdr:col>
      <xdr:colOff>658906</xdr:colOff>
      <xdr:row>0</xdr:row>
      <xdr:rowOff>484632</xdr:rowOff>
    </xdr:to>
    <xdr:cxnSp macro="">
      <xdr:nvCxnSpPr>
        <xdr:cNvPr id="16" name="स्ट्रेट कनेक्टर 15"/>
        <xdr:cNvCxnSpPr/>
      </xdr:nvCxnSpPr>
      <xdr:spPr>
        <a:xfrm flipH="1" flipV="1">
          <a:off x="5676900" y="0"/>
          <a:ext cx="1681" cy="484632"/>
        </a:xfrm>
        <a:prstGeom prst="line">
          <a:avLst/>
        </a:prstGeom>
        <a:ln w="12700">
          <a:solidFill>
            <a:schemeClr val="tx2">
              <a:lumMod val="90000"/>
              <a:lumOff val="1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ables/table1.xml><?xml version="1.0" encoding="utf-8"?>
<table xmlns="http://schemas.openxmlformats.org/spreadsheetml/2006/main" id="1" name="tblIncome" displayName="tblIncome" ref="B29:D36" totalsRowCount="1" headerRowDxfId="105" dataDxfId="104" totalsRowDxfId="103">
  <tableColumns count="3">
    <tableColumn id="1" name="आय" totalsRowLabel=" कुल" dataDxfId="102" totalsRowDxfId="101"/>
    <tableColumn id="2" name="वार्षिक  " totalsRowFunction="sum" dataDxfId="100" totalsRowDxfId="99"/>
    <tableColumn id="3" name="मासिक " totalsRowFunction="sum" dataDxfId="98" totalsRowDxfId="97">
      <calculatedColumnFormula>tblIncome[[#This Row],[वार्षिक  ]]/12</calculatedColumnFormula>
    </tableColumn>
  </tableColumns>
  <tableStyleInfo name="Personal Cash Flow Statement" showFirstColumn="1" showLastColumn="1" showRowStripes="0" showColumnStripes="0"/>
</table>
</file>

<file path=xl/tables/table2.xml><?xml version="1.0" encoding="utf-8"?>
<table xmlns="http://schemas.openxmlformats.org/spreadsheetml/2006/main" id="2" name="tblExpenses" displayName="tblExpenses" ref="F29:H48" totalsRowCount="1" headerRowDxfId="96" dataDxfId="95" totalsRowDxfId="94">
  <tableColumns count="3">
    <tableColumn id="1" name="व्यय" totalsRowLabel=" कुल" dataDxfId="93" totalsRowDxfId="92"/>
    <tableColumn id="2" name="वार्षिक  " totalsRowFunction="sum" dataDxfId="91" totalsRowDxfId="90"/>
    <tableColumn id="3" name="मासिक " totalsRowFunction="sum" dataDxfId="89" totalsRowDxfId="88">
      <calculatedColumnFormula>tblExpenses[[#This Row],[वार्षिक  ]]/12</calculatedColumnFormula>
    </tableColumn>
  </tableColumns>
  <tableStyleInfo name="Personal Cash Flow Statement" showFirstColumn="1" showLastColumn="1" showRowStripes="0" showColumnStripes="0"/>
</table>
</file>

<file path=xl/tables/table3.xml><?xml version="1.0" encoding="utf-8"?>
<table xmlns="http://schemas.openxmlformats.org/spreadsheetml/2006/main" id="3" name="tblDiscretionary" displayName="tblDiscretionary" ref="J29:L41" totalsRowCount="1" headerRowDxfId="87" dataDxfId="86" totalsRowDxfId="85">
  <tableColumns count="3">
    <tableColumn id="1" name="विवेकगत व्यय" totalsRowLabel=" कुल" dataDxfId="84" totalsRowDxfId="83"/>
    <tableColumn id="2" name="वार्षिक  " totalsRowFunction="sum" dataDxfId="82" totalsRowDxfId="81"/>
    <tableColumn id="3" name="मासिक " totalsRowFunction="sum" dataDxfId="80" totalsRowDxfId="79">
      <calculatedColumnFormula>tblDiscretionary[[#This Row],[वार्षिक  ]]/12</calculatedColumnFormula>
    </tableColumn>
  </tableColumns>
  <tableStyleInfo name="Personal Cash Flow Statement" showFirstColumn="1" showLastColumn="1" showRowStripes="0" showColumnStripes="0"/>
</table>
</file>

<file path=xl/tables/table4.xml><?xml version="1.0" encoding="utf-8"?>
<table xmlns="http://schemas.openxmlformats.org/spreadsheetml/2006/main" id="4" name="tblSavings" displayName="tblSavings" ref="N29:P35" totalsRowCount="1" headerRowDxfId="78" dataDxfId="77" totalsRowDxfId="76">
  <tableColumns count="3">
    <tableColumn id="1" name="बचत" totalsRowLabel=" कुल" dataDxfId="75" totalsRowDxfId="74"/>
    <tableColumn id="2" name="वार्षिक  " totalsRowFunction="sum" dataDxfId="73" totalsRowDxfId="72"/>
    <tableColumn id="3" name="मासिक " totalsRowFunction="sum" dataDxfId="71" totalsRowDxfId="70">
      <calculatedColumnFormula>tblSavings[[#This Row],[वार्षिक  ]]/12</calculatedColumnFormula>
    </tableColumn>
  </tableColumns>
  <tableStyleInfo name="Personal Cash Flow Statement" showFirstColumn="1" showLastColumn="1" showRowStripes="0" showColumnStripes="0"/>
</table>
</file>

<file path=xl/tables/table5.xml><?xml version="1.0" encoding="utf-8"?>
<table xmlns="http://schemas.openxmlformats.org/spreadsheetml/2006/main" id="11" name="tblMontly" displayName="tblMontly" ref="B5:P49" totalsRowCount="1" headerRowDxfId="67" dataDxfId="66" totalsRowDxfId="65">
  <autoFilter ref="B5:P48"/>
  <tableColumns count="15">
    <tableColumn id="1" name="प्रकार" totalsRowLabel=" कुल" dataDxfId="64" totalsRowDxfId="63"/>
    <tableColumn id="2" name="विवरण" dataDxfId="62" totalsRowDxfId="61"/>
    <tableColumn id="3" name="जन." totalsRowFunction="custom" dataDxfId="60" totalsRowDxfId="59">
      <totalsRowFormula>SUMIF(tblMontly[प्रकार],"आय",tblMontly[जन.])-SUMIF(tblMontly[प्रकार],"&lt;&gt;आय",tblMontly[जन.])</totalsRowFormula>
    </tableColumn>
    <tableColumn id="4" name="फ़र." totalsRowFunction="custom" dataDxfId="58" totalsRowDxfId="57">
      <totalsRowFormula>SUMIF(tblMontly[प्रकार],"आय",tblMontly[फ़र.])-SUMIF(tblMontly[प्रकार],"&lt;&gt;आय",tblMontly[फ़र.])</totalsRowFormula>
    </tableColumn>
    <tableColumn id="5" name="मार्च" totalsRowFunction="custom" dataDxfId="56" totalsRowDxfId="55">
      <totalsRowFormula>SUMIF(tblMontly[प्रकार],"आय",tblMontly[मार्च])-SUMIF(tblMontly[प्रकार],"&lt;&gt;आय",tblMontly[मार्च])</totalsRowFormula>
    </tableColumn>
    <tableColumn id="6" name="अप्रैल" totalsRowFunction="custom" dataDxfId="54" totalsRowDxfId="53">
      <totalsRowFormula>SUMIF(tblMontly[प्रकार],"आय",tblMontly[अप्रैल])-SUMIF(tblMontly[प्रकार],"&lt;&gt;आय",tblMontly[अप्रैल])</totalsRowFormula>
    </tableColumn>
    <tableColumn id="7" name="मई" totalsRowFunction="custom" dataDxfId="52" totalsRowDxfId="51">
      <totalsRowFormula>SUMIF(tblMontly[प्रकार],"आय",tblMontly[मई])-SUMIF(tblMontly[प्रकार],"&lt;&gt;आय",tblMontly[मई])</totalsRowFormula>
    </tableColumn>
    <tableColumn id="8" name="जून" totalsRowFunction="custom" dataDxfId="50" totalsRowDxfId="49">
      <totalsRowFormula>SUMIF(tblMontly[प्रकार],"आय",tblMontly[जून])-SUMIF(tblMontly[प्रकार],"&lt;&gt;आय",tblMontly[जून])</totalsRowFormula>
    </tableColumn>
    <tableColumn id="9" name="जुलाई" totalsRowFunction="custom" dataDxfId="48" totalsRowDxfId="47">
      <totalsRowFormula>SUMIF(tblMontly[प्रकार],"Income",tblMontly[जुलाई])-SUMIF(tblMontly[प्रकार],"&lt;&gt;Income",tblMontly[जुलाई])</totalsRowFormula>
    </tableColumn>
    <tableColumn id="10" name="अग." totalsRowFunction="custom" dataDxfId="46" totalsRowDxfId="45">
      <totalsRowFormula>SUMIF(tblMontly[प्रकार],"आय",tblMontly[अग.])-SUMIF(tblMontly[प्रकार],"&lt;&gt;आय",tblMontly[अग.])</totalsRowFormula>
    </tableColumn>
    <tableColumn id="11" name="सितं." totalsRowFunction="custom" dataDxfId="44" totalsRowDxfId="43">
      <totalsRowFormula>SUMIF(tblMontly[प्रकार],"आय",tblMontly[सितं.])-SUMIF(tblMontly[प्रकार],"&lt;&gt;आय",tblMontly[सितं.])</totalsRowFormula>
    </tableColumn>
    <tableColumn id="12" name="अक्टू." totalsRowFunction="custom" dataDxfId="42" totalsRowDxfId="41">
      <totalsRowFormula>SUMIF(tblMontly[प्रकार],"आय",tblMontly[अक्टू.])-SUMIF(tblMontly[प्रकार],"&lt;&gt;आय",tblMontly[अक्टू.])</totalsRowFormula>
    </tableColumn>
    <tableColumn id="13" name="नवं." totalsRowFunction="custom" dataDxfId="40" totalsRowDxfId="39">
      <totalsRowFormula>SUMIF(tblMontly[प्रकार],"आय",tblMontly[नवं.])-SUMIF(tblMontly[प्रकार],"&lt;&gt;आय",tblMontly[नवं.])</totalsRowFormula>
    </tableColumn>
    <tableColumn id="14" name="दिसं." totalsRowFunction="custom" dataDxfId="38" totalsRowDxfId="37">
      <totalsRowFormula>SUMIF(tblMontly[प्रकार],"आय",tblMontly[दिसं.])-SUMIF(tblMontly[प्रकार],"&lt;&gt;आय",tblMontly[दिसं.])</totalsRowFormula>
    </tableColumn>
    <tableColumn id="15" name="कुल" totalsRowFunction="custom" dataDxfId="36" totalsRowDxfId="35">
      <calculatedColumnFormula>SUM(tblMontly[[#This Row],[जन.]:[दिसं.]])</calculatedColumnFormula>
      <totalsRowFormula>SUMIF(tblMontly[प्रकार],"आय",tblMontly[कुल])-SUMIF(tblMontly[प्रकार],"&lt;&gt;आय",tblMontly[कुल])</totalsRowFormula>
    </tableColumn>
  </tableColumns>
  <tableStyleInfo name="Personal Cash Flow Statement 2" showFirstColumn="0" showLastColumn="0" showRowStripes="1" showColumnStripes="0"/>
</table>
</file>

<file path=xl/tables/table6.xml><?xml version="1.0" encoding="utf-8"?>
<table xmlns="http://schemas.openxmlformats.org/spreadsheetml/2006/main" id="12" name="tblDaily" displayName="tblDaily" ref="B12:F56" totalsRowCount="1" headerRowDxfId="22" dataDxfId="21" totalsRowDxfId="20">
  <autoFilter ref="B12:F55"/>
  <tableColumns count="5">
    <tableColumn id="1" name="प्रकार" totalsRowLabel=" कुल " dataDxfId="19" totalsRowDxfId="18"/>
    <tableColumn id="2" name="विवरण" dataDxfId="17" totalsRowDxfId="16"/>
    <tableColumn id="3" name="दैनिक" totalsRowFunction="custom" totalsRowDxfId="15">
      <totalsRowFormula>SUMIF(tblDaily[प्रकार],"आय",tblDaily[दैनिक])-SUMIF(tblDaily[प्रकार],"&lt;&gt;आय",tblDaily[दैनिक])</totalsRowFormula>
    </tableColumn>
    <tableColumn id="14" name="मासिक" totalsRowFunction="custom" totalsRowDxfId="14">
      <calculatedColumnFormula>tblDaily[[#This Row],[वार्षिक]]/12</calculatedColumnFormula>
      <totalsRowFormula>SUMIF(tblDaily[प्रकार],"आय",tblDaily[मासिक])-SUMIF(tblDaily[प्रकार],"&lt;&gt;आय",tblDaily[मासिक])</totalsRowFormula>
    </tableColumn>
    <tableColumn id="15" name="वार्षिक" totalsRowFunction="custom" totalsRowDxfId="13">
      <calculatedColumnFormula>tblDaily[[#This Row],[दैनिक]]*365</calculatedColumnFormula>
      <totalsRowFormula>SUMIF(tblDaily[प्रकार],"आय",tblDaily[वार्षिक])-SUMIF(tblDaily[प्रकार],"&lt;&gt;आय",tblDaily[वार्षिक])</totalsRowFormula>
    </tableColumn>
  </tableColumns>
  <tableStyleInfo name="Personal Cash Flow Statement 4" showFirstColumn="0" showLastColumn="0" showRowStripes="1" showColumnStripes="0"/>
</table>
</file>

<file path=xl/tables/table7.xml><?xml version="1.0" encoding="utf-8"?>
<table xmlns="http://schemas.openxmlformats.org/spreadsheetml/2006/main" id="13" name="tblDailyTotals" displayName="tblDailyTotals" ref="B5:F9" headerRowDxfId="12" dataDxfId="11" totalsRowDxfId="10">
  <tableColumns count="5">
    <tableColumn id="5" name="कुल" totalsRowLabel="DAILY REMAINING CASH FLOW" dataDxfId="9" totalsRowDxfId="8"/>
    <tableColumn id="1" name=" " dataDxfId="7" totalsRowDxfId="6"/>
    <tableColumn id="2" name="दैनिक" totalsRowFunction="sum" dataDxfId="5" totalsRowDxfId="4">
      <calculatedColumnFormula>SUMIF(tblDaily[प्रकार],tblDailyTotals[[#This Row],[कुल]],tblDaily[दैनिक])</calculatedColumnFormula>
    </tableColumn>
    <tableColumn id="3" name="मासिक" totalsRowFunction="sum" dataDxfId="3" totalsRowDxfId="2">
      <calculatedColumnFormula>SUMIF(tblDaily[प्रकार],tblDailyTotals[[#This Row],[कुल]],tblDaily[मासिक])</calculatedColumnFormula>
    </tableColumn>
    <tableColumn id="4" name="वार्षिक " totalsRowFunction="sum" dataDxfId="1" totalsRowDxfId="0">
      <calculatedColumnFormula>SUMIF(tblDaily[प्रकार],tblDailyTotals[[#This Row],[कुल]],tblDaily[वार्षिक])</calculatedColumnFormula>
    </tableColumn>
  </tableColumns>
  <tableStyleInfo name="Personal Cash Flow Statement 3" showFirstColumn="0" showLastColumn="0" showRowStripes="1" showColumnStripes="0"/>
</table>
</file>

<file path=xl/theme/theme1.xml><?xml version="1.0" encoding="utf-8"?>
<a:theme xmlns:a="http://schemas.openxmlformats.org/drawingml/2006/main" name="Office Theme">
  <a:themeElements>
    <a:clrScheme name="Personal Cash Flow Statement">
      <a:dk1>
        <a:srgbClr val="000000"/>
      </a:dk1>
      <a:lt1>
        <a:srgbClr val="FFFFFF"/>
      </a:lt1>
      <a:dk2>
        <a:srgbClr val="1A1A17"/>
      </a:dk2>
      <a:lt2>
        <a:srgbClr val="FAF7F0"/>
      </a:lt2>
      <a:accent1>
        <a:srgbClr val="E58555"/>
      </a:accent1>
      <a:accent2>
        <a:srgbClr val="62A293"/>
      </a:accent2>
      <a:accent3>
        <a:srgbClr val="F7AF4F"/>
      </a:accent3>
      <a:accent4>
        <a:srgbClr val="A7BD6F"/>
      </a:accent4>
      <a:accent5>
        <a:srgbClr val="D5BD85"/>
      </a:accent5>
      <a:accent6>
        <a:srgbClr val="996B7B"/>
      </a:accent6>
      <a:hlink>
        <a:srgbClr val="A7BD6F"/>
      </a:hlink>
      <a:folHlink>
        <a:srgbClr val="996B7B"/>
      </a:folHlink>
    </a:clrScheme>
    <a:fontScheme name="Personal Cash Flow Statement">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tint="0.249977111117893"/>
    <pageSetUpPr autoPageBreaks="0"/>
  </sheetPr>
  <dimension ref="B1:F11"/>
  <sheetViews>
    <sheetView showGridLines="0" tabSelected="1" zoomScaleNormal="100" workbookViewId="0"/>
  </sheetViews>
  <sheetFormatPr defaultRowHeight="14.25" x14ac:dyDescent="0.2"/>
  <cols>
    <col min="1" max="1" width="10" style="4" customWidth="1"/>
    <col min="2" max="2" width="34" style="4" customWidth="1"/>
    <col min="3" max="3" width="3.5703125" style="4" customWidth="1"/>
    <col min="4" max="4" width="34" style="4" customWidth="1"/>
    <col min="5" max="5" width="3.5703125" style="4" customWidth="1"/>
    <col min="6" max="6" width="34" style="4" customWidth="1"/>
    <col min="7" max="10" width="9.140625" style="4"/>
    <col min="11" max="11" width="1.7109375" style="4" customWidth="1"/>
    <col min="12" max="16384" width="9.140625" style="4"/>
  </cols>
  <sheetData>
    <row r="1" spans="2:6" s="2" customFormat="1" ht="39" customHeight="1" x14ac:dyDescent="0.2"/>
    <row r="4" spans="2:6" ht="52.5" x14ac:dyDescent="0.9">
      <c r="B4" s="3" t="s">
        <v>6</v>
      </c>
    </row>
    <row r="5" spans="2:6" ht="23.25" customHeight="1" x14ac:dyDescent="0.2">
      <c r="B5" s="48" t="s">
        <v>7</v>
      </c>
      <c r="C5" s="48"/>
      <c r="D5" s="48"/>
      <c r="E5" s="48"/>
      <c r="F5" s="48"/>
    </row>
    <row r="6" spans="2:6" ht="18.75" customHeight="1" x14ac:dyDescent="0.2">
      <c r="B6" s="48"/>
      <c r="C6" s="48"/>
      <c r="D6" s="48"/>
      <c r="E6" s="48"/>
      <c r="F6" s="48"/>
    </row>
    <row r="7" spans="2:6" ht="15" thickBot="1" x14ac:dyDescent="0.25">
      <c r="B7" s="5"/>
      <c r="C7" s="5"/>
      <c r="D7" s="5"/>
      <c r="E7" s="5"/>
      <c r="F7" s="5"/>
    </row>
    <row r="9" spans="2:6" ht="33.75" customHeight="1" x14ac:dyDescent="0.2">
      <c r="B9" s="6" t="s">
        <v>80</v>
      </c>
      <c r="C9" s="47"/>
      <c r="D9" s="7" t="s">
        <v>81</v>
      </c>
      <c r="E9" s="47"/>
      <c r="F9" s="8" t="s">
        <v>82</v>
      </c>
    </row>
    <row r="10" spans="2:6" ht="9.75" customHeight="1" x14ac:dyDescent="0.2">
      <c r="B10" s="9"/>
      <c r="D10" s="10"/>
      <c r="F10" s="11"/>
    </row>
    <row r="11" spans="2:6" ht="120.75" customHeight="1" x14ac:dyDescent="0.2">
      <c r="B11" s="43" t="s">
        <v>3</v>
      </c>
      <c r="C11" s="44"/>
      <c r="D11" s="45" t="s">
        <v>4</v>
      </c>
      <c r="E11" s="44"/>
      <c r="F11" s="46" t="s">
        <v>5</v>
      </c>
    </row>
  </sheetData>
  <mergeCells count="1">
    <mergeCell ref="B5:F6"/>
  </mergeCells>
  <pageMargins left="0.4" right="0.4" top="0.4" bottom="0.4" header="0.5" footer="0.5"/>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249977111117893"/>
    <pageSetUpPr autoPageBreaks="0" fitToPage="1"/>
  </sheetPr>
  <dimension ref="B1:P50"/>
  <sheetViews>
    <sheetView showGridLines="0" zoomScaleNormal="100" workbookViewId="0"/>
  </sheetViews>
  <sheetFormatPr defaultRowHeight="16.5" customHeight="1" x14ac:dyDescent="0.2"/>
  <cols>
    <col min="1" max="1" width="2.7109375" style="4" customWidth="1"/>
    <col min="2" max="2" width="21.5703125" style="4" customWidth="1"/>
    <col min="3" max="3" width="12.5703125" style="4" customWidth="1"/>
    <col min="4" max="4" width="10.85546875" style="4" customWidth="1"/>
    <col min="5" max="5" width="2.7109375" style="4" customWidth="1"/>
    <col min="6" max="6" width="21.5703125" style="4" customWidth="1"/>
    <col min="7" max="7" width="12.5703125" style="4" customWidth="1"/>
    <col min="8" max="8" width="10.85546875" style="4" customWidth="1"/>
    <col min="9" max="9" width="2.7109375" style="4" customWidth="1"/>
    <col min="10" max="10" width="21.5703125" style="4" customWidth="1"/>
    <col min="11" max="11" width="12.5703125" style="4" customWidth="1"/>
    <col min="12" max="12" width="10.85546875" style="4" customWidth="1"/>
    <col min="13" max="13" width="2.7109375" style="4" customWidth="1"/>
    <col min="14" max="14" width="21.5703125" style="4" customWidth="1"/>
    <col min="15" max="15" width="12.5703125" style="4" customWidth="1"/>
    <col min="16" max="16" width="10.85546875" style="4" customWidth="1"/>
    <col min="17" max="17" width="2.7109375" style="4" customWidth="1"/>
    <col min="18" max="16384" width="9.140625" style="4"/>
  </cols>
  <sheetData>
    <row r="1" spans="2:16" s="2" customFormat="1" ht="39" customHeight="1" x14ac:dyDescent="0.2">
      <c r="B1" s="12" t="s">
        <v>6</v>
      </c>
    </row>
    <row r="2" spans="2:16" ht="31.5" customHeight="1" x14ac:dyDescent="0.2">
      <c r="B2" s="54">
        <f>AnnualCashFlowToDate</f>
        <v>39750</v>
      </c>
      <c r="C2" s="54"/>
      <c r="D2" s="54"/>
      <c r="E2" s="54"/>
      <c r="F2" s="54"/>
      <c r="H2" s="50" t="s">
        <v>8</v>
      </c>
      <c r="I2" s="51"/>
      <c r="J2" s="51"/>
      <c r="K2" s="51"/>
      <c r="L2" s="51"/>
      <c r="M2" s="51"/>
      <c r="N2" s="51"/>
      <c r="O2" s="51"/>
      <c r="P2" s="51"/>
    </row>
    <row r="5" spans="2:16" ht="25.5" customHeight="1" x14ac:dyDescent="0.2">
      <c r="B5" s="28" t="s">
        <v>9</v>
      </c>
      <c r="C5" s="29"/>
      <c r="D5" s="29"/>
      <c r="F5" s="28" t="s">
        <v>10</v>
      </c>
      <c r="G5" s="29"/>
      <c r="H5" s="29"/>
      <c r="J5" s="28" t="s">
        <v>11</v>
      </c>
      <c r="K5" s="29"/>
      <c r="L5" s="29"/>
      <c r="N5" s="28" t="s">
        <v>12</v>
      </c>
      <c r="O5" s="29"/>
      <c r="P5" s="29"/>
    </row>
    <row r="6" spans="2:16" ht="16.5" customHeight="1" x14ac:dyDescent="0.2">
      <c r="B6" s="30" t="s">
        <v>13</v>
      </c>
      <c r="C6" s="49">
        <f>tblIncome[[#Totals],[वार्षिक  ]]</f>
        <v>125000</v>
      </c>
      <c r="D6" s="49"/>
      <c r="F6" s="30" t="s">
        <v>13</v>
      </c>
      <c r="G6" s="49">
        <f>tblExpenses[[#Totals],[वार्षिक  ]]</f>
        <v>49000</v>
      </c>
      <c r="H6" s="49"/>
      <c r="J6" s="30" t="s">
        <v>13</v>
      </c>
      <c r="K6" s="49">
        <f>tblDiscretionary[[#Totals],[वार्षिक  ]]</f>
        <v>13250</v>
      </c>
      <c r="L6" s="49"/>
      <c r="N6" s="30" t="s">
        <v>13</v>
      </c>
      <c r="O6" s="52">
        <f>tblSavings[[#Totals],[वार्षिक  ]]</f>
        <v>23000</v>
      </c>
      <c r="P6" s="52"/>
    </row>
    <row r="7" spans="2:16" ht="16.5" customHeight="1" x14ac:dyDescent="0.2">
      <c r="B7" s="31"/>
      <c r="C7" s="31"/>
      <c r="D7" s="31"/>
      <c r="F7" s="31"/>
      <c r="G7" s="31"/>
      <c r="H7" s="31"/>
      <c r="J7" s="31"/>
      <c r="K7" s="31"/>
      <c r="L7" s="31"/>
      <c r="N7" s="31"/>
      <c r="O7" s="31"/>
      <c r="P7" s="31"/>
    </row>
    <row r="8" spans="2:16" ht="16.5" customHeight="1" x14ac:dyDescent="0.2">
      <c r="B8" s="31"/>
      <c r="C8" s="31"/>
      <c r="D8" s="31"/>
      <c r="F8" s="31"/>
      <c r="G8" s="31"/>
      <c r="H8" s="31"/>
      <c r="J8" s="31"/>
      <c r="K8" s="31"/>
      <c r="L8" s="31"/>
      <c r="N8" s="31"/>
      <c r="O8" s="31"/>
      <c r="P8" s="31"/>
    </row>
    <row r="9" spans="2:16" ht="16.5" customHeight="1" x14ac:dyDescent="0.2">
      <c r="B9" s="31"/>
      <c r="C9" s="31"/>
      <c r="D9" s="31"/>
      <c r="F9" s="31"/>
      <c r="G9" s="31"/>
      <c r="H9" s="31"/>
      <c r="J9" s="31"/>
      <c r="K9" s="31"/>
      <c r="L9" s="31"/>
      <c r="N9" s="31"/>
      <c r="O9" s="31"/>
      <c r="P9" s="31"/>
    </row>
    <row r="10" spans="2:16" ht="16.5" customHeight="1" x14ac:dyDescent="0.2">
      <c r="B10" s="31"/>
      <c r="C10" s="31"/>
      <c r="D10" s="31"/>
      <c r="F10" s="31"/>
      <c r="G10" s="31"/>
      <c r="H10" s="31"/>
      <c r="J10" s="31"/>
      <c r="K10" s="31"/>
      <c r="L10" s="31"/>
      <c r="N10" s="31"/>
      <c r="O10" s="31"/>
      <c r="P10" s="31"/>
    </row>
    <row r="11" spans="2:16" ht="16.5" customHeight="1" x14ac:dyDescent="0.2">
      <c r="B11" s="31"/>
      <c r="C11" s="31"/>
      <c r="D11" s="31"/>
      <c r="F11" s="31"/>
      <c r="G11" s="31"/>
      <c r="H11" s="31"/>
      <c r="J11" s="31"/>
      <c r="K11" s="31"/>
      <c r="L11" s="31"/>
      <c r="N11" s="31"/>
      <c r="O11" s="31"/>
      <c r="P11" s="31"/>
    </row>
    <row r="12" spans="2:16" ht="16.5" customHeight="1" x14ac:dyDescent="0.2">
      <c r="B12" s="31"/>
      <c r="C12" s="31"/>
      <c r="D12" s="31"/>
      <c r="F12" s="31"/>
      <c r="G12" s="31"/>
      <c r="H12" s="31"/>
      <c r="J12" s="31"/>
      <c r="K12" s="31"/>
      <c r="L12" s="31"/>
      <c r="N12" s="31"/>
      <c r="O12" s="31"/>
      <c r="P12" s="31"/>
    </row>
    <row r="13" spans="2:16" ht="16.5" customHeight="1" x14ac:dyDescent="0.2">
      <c r="B13" s="31"/>
      <c r="C13" s="31"/>
      <c r="D13" s="31"/>
      <c r="F13" s="31"/>
      <c r="G13" s="31"/>
      <c r="H13" s="31"/>
      <c r="J13" s="31"/>
      <c r="K13" s="31"/>
      <c r="L13" s="31"/>
      <c r="N13" s="31"/>
      <c r="O13" s="31"/>
      <c r="P13" s="31"/>
    </row>
    <row r="14" spans="2:16" ht="16.5" customHeight="1" x14ac:dyDescent="0.2">
      <c r="B14" s="31"/>
      <c r="C14" s="31"/>
      <c r="D14" s="31"/>
      <c r="F14" s="31"/>
      <c r="G14" s="31"/>
      <c r="H14" s="31"/>
      <c r="J14" s="31"/>
      <c r="K14" s="31"/>
      <c r="L14" s="31"/>
      <c r="N14" s="31"/>
      <c r="O14" s="31"/>
      <c r="P14" s="31"/>
    </row>
    <row r="15" spans="2:16" ht="16.5" customHeight="1" x14ac:dyDescent="0.2">
      <c r="B15" s="31"/>
      <c r="C15" s="31"/>
      <c r="D15" s="31"/>
      <c r="F15" s="31"/>
      <c r="G15" s="31"/>
      <c r="H15" s="31"/>
      <c r="J15" s="31"/>
      <c r="K15" s="31"/>
      <c r="L15" s="31"/>
      <c r="N15" s="31"/>
      <c r="O15" s="31"/>
      <c r="P15" s="31"/>
    </row>
    <row r="16" spans="2:16" ht="16.5" customHeight="1" x14ac:dyDescent="0.2">
      <c r="B16" s="31"/>
      <c r="C16" s="31"/>
      <c r="D16" s="31"/>
      <c r="F16" s="31"/>
      <c r="G16" s="31"/>
      <c r="H16" s="31"/>
      <c r="J16" s="31"/>
      <c r="K16" s="31"/>
      <c r="L16" s="31"/>
      <c r="N16" s="31"/>
      <c r="O16" s="31"/>
      <c r="P16" s="31"/>
    </row>
    <row r="17" spans="2:16" ht="16.5" customHeight="1" x14ac:dyDescent="0.25">
      <c r="B17" s="53"/>
      <c r="C17" s="53"/>
      <c r="D17" s="53"/>
      <c r="F17" s="31"/>
      <c r="G17" s="31"/>
      <c r="H17" s="31"/>
      <c r="J17" s="31"/>
      <c r="K17" s="31"/>
      <c r="L17" s="31"/>
      <c r="N17" s="31"/>
      <c r="O17" s="31"/>
      <c r="P17" s="31"/>
    </row>
    <row r="18" spans="2:16" ht="16.5" customHeight="1" x14ac:dyDescent="0.2">
      <c r="B18" s="31"/>
      <c r="C18" s="31"/>
      <c r="D18" s="31"/>
      <c r="F18" s="31"/>
      <c r="G18" s="31"/>
      <c r="H18" s="31"/>
      <c r="J18" s="31"/>
      <c r="K18" s="31"/>
      <c r="L18" s="31"/>
      <c r="N18" s="31"/>
      <c r="O18" s="31"/>
      <c r="P18" s="31"/>
    </row>
    <row r="19" spans="2:16" ht="16.5" customHeight="1" x14ac:dyDescent="0.2">
      <c r="B19" s="31"/>
      <c r="C19" s="31"/>
      <c r="D19" s="31"/>
      <c r="F19" s="31"/>
      <c r="G19" s="31"/>
      <c r="H19" s="31"/>
      <c r="J19" s="31"/>
      <c r="K19" s="31"/>
      <c r="L19" s="31"/>
      <c r="N19" s="31"/>
      <c r="O19" s="31"/>
      <c r="P19" s="31"/>
    </row>
    <row r="20" spans="2:16" ht="16.5" customHeight="1" x14ac:dyDescent="0.2">
      <c r="B20" s="31"/>
      <c r="C20" s="31"/>
      <c r="D20" s="31"/>
      <c r="F20" s="31"/>
      <c r="G20" s="31"/>
      <c r="H20" s="31"/>
      <c r="J20" s="31"/>
      <c r="K20" s="31"/>
      <c r="L20" s="31"/>
      <c r="N20" s="31"/>
      <c r="O20" s="31"/>
      <c r="P20" s="31"/>
    </row>
    <row r="21" spans="2:16" ht="16.5" customHeight="1" x14ac:dyDescent="0.2">
      <c r="B21" s="31"/>
      <c r="C21" s="31"/>
      <c r="D21" s="31"/>
      <c r="F21" s="31"/>
      <c r="G21" s="31"/>
      <c r="H21" s="31"/>
      <c r="J21" s="31"/>
      <c r="K21" s="31"/>
      <c r="L21" s="31"/>
      <c r="N21" s="31"/>
      <c r="O21" s="31"/>
      <c r="P21" s="31"/>
    </row>
    <row r="22" spans="2:16" ht="16.5" customHeight="1" x14ac:dyDescent="0.2">
      <c r="B22" s="31"/>
      <c r="C22" s="31"/>
      <c r="D22" s="31"/>
      <c r="F22" s="31"/>
      <c r="G22" s="31"/>
      <c r="H22" s="31"/>
      <c r="J22" s="31"/>
      <c r="K22" s="31"/>
      <c r="L22" s="31"/>
      <c r="N22" s="31"/>
      <c r="O22" s="31"/>
      <c r="P22" s="31"/>
    </row>
    <row r="23" spans="2:16" ht="16.5" customHeight="1" x14ac:dyDescent="0.2">
      <c r="B23" s="31"/>
      <c r="C23" s="31"/>
      <c r="D23" s="31"/>
      <c r="F23" s="31"/>
      <c r="G23" s="31"/>
      <c r="H23" s="31"/>
      <c r="J23" s="31"/>
      <c r="K23" s="31"/>
      <c r="L23" s="31"/>
      <c r="N23" s="31"/>
      <c r="O23" s="31"/>
      <c r="P23" s="31"/>
    </row>
    <row r="24" spans="2:16" ht="16.5" customHeight="1" x14ac:dyDescent="0.2">
      <c r="B24" s="31"/>
      <c r="C24" s="31"/>
      <c r="D24" s="31"/>
      <c r="F24" s="31"/>
      <c r="G24" s="31"/>
      <c r="H24" s="31"/>
      <c r="J24" s="31"/>
      <c r="K24" s="31"/>
      <c r="L24" s="31"/>
      <c r="N24" s="31"/>
      <c r="O24" s="31"/>
      <c r="P24" s="31"/>
    </row>
    <row r="25" spans="2:16" ht="16.5" customHeight="1" x14ac:dyDescent="0.2">
      <c r="B25" s="31"/>
      <c r="C25" s="31"/>
      <c r="D25" s="31"/>
      <c r="F25" s="31"/>
      <c r="G25" s="31"/>
      <c r="H25" s="31"/>
      <c r="J25" s="31"/>
      <c r="K25" s="31"/>
      <c r="L25" s="31"/>
      <c r="N25" s="31"/>
      <c r="O25" s="31"/>
      <c r="P25" s="31"/>
    </row>
    <row r="26" spans="2:16" ht="16.5" customHeight="1" x14ac:dyDescent="0.2">
      <c r="B26" s="30" t="s">
        <v>83</v>
      </c>
      <c r="C26" s="49">
        <f>tblIncome[[#Totals],[मासिक ]]</f>
        <v>10416.666666666668</v>
      </c>
      <c r="D26" s="49"/>
      <c r="F26" s="30" t="s">
        <v>83</v>
      </c>
      <c r="G26" s="49">
        <f>tblExpenses[[#Totals],[मासिक ]]</f>
        <v>4083.333333333333</v>
      </c>
      <c r="H26" s="49"/>
      <c r="J26" s="30" t="s">
        <v>83</v>
      </c>
      <c r="K26" s="49">
        <f>tblDiscretionary[[#Totals],[मासिक ]]</f>
        <v>1104.1666666666665</v>
      </c>
      <c r="L26" s="49"/>
      <c r="N26" s="32" t="s">
        <v>83</v>
      </c>
      <c r="O26" s="49">
        <f>tblSavings[[#Totals],[मासिक ]]</f>
        <v>1916.6666666666667</v>
      </c>
      <c r="P26" s="49"/>
    </row>
    <row r="27" spans="2:16" ht="16.5" customHeight="1" x14ac:dyDescent="0.2">
      <c r="B27" s="33"/>
      <c r="C27" s="34"/>
      <c r="D27" s="34"/>
      <c r="E27" s="35"/>
      <c r="F27" s="33"/>
      <c r="G27" s="34"/>
      <c r="H27" s="34"/>
      <c r="I27" s="35"/>
      <c r="J27" s="33"/>
      <c r="K27" s="34"/>
      <c r="L27" s="34"/>
      <c r="N27" s="32"/>
      <c r="O27" s="36"/>
      <c r="P27" s="36"/>
    </row>
    <row r="29" spans="2:16" ht="16.5" customHeight="1" x14ac:dyDescent="0.2">
      <c r="B29" s="37" t="s">
        <v>51</v>
      </c>
      <c r="C29" s="38" t="s">
        <v>76</v>
      </c>
      <c r="D29" s="38" t="s">
        <v>77</v>
      </c>
      <c r="E29" s="39"/>
      <c r="F29" s="37" t="s">
        <v>55</v>
      </c>
      <c r="G29" s="38" t="s">
        <v>76</v>
      </c>
      <c r="H29" s="38" t="s">
        <v>77</v>
      </c>
      <c r="I29" s="39"/>
      <c r="J29" s="37" t="s">
        <v>79</v>
      </c>
      <c r="K29" s="38" t="s">
        <v>76</v>
      </c>
      <c r="L29" s="38" t="s">
        <v>77</v>
      </c>
      <c r="M29" s="39"/>
      <c r="N29" s="37" t="s">
        <v>57</v>
      </c>
      <c r="O29" s="38" t="s">
        <v>76</v>
      </c>
      <c r="P29" s="38" t="s">
        <v>77</v>
      </c>
    </row>
    <row r="30" spans="2:16" ht="16.5" customHeight="1" x14ac:dyDescent="0.2">
      <c r="B30" s="40" t="s">
        <v>14</v>
      </c>
      <c r="C30" s="41">
        <v>90000</v>
      </c>
      <c r="D30" s="41">
        <f>tblIncome[[#This Row],[वार्षिक  ]]/12</f>
        <v>7500</v>
      </c>
      <c r="E30" s="39"/>
      <c r="F30" s="40" t="s">
        <v>20</v>
      </c>
      <c r="G30" s="41">
        <v>15000</v>
      </c>
      <c r="H30" s="41">
        <f>tblExpenses[[#This Row],[वार्षिक  ]]/12</f>
        <v>1250</v>
      </c>
      <c r="I30" s="39"/>
      <c r="J30" s="40" t="s">
        <v>38</v>
      </c>
      <c r="K30" s="41">
        <v>1200</v>
      </c>
      <c r="L30" s="41">
        <f>tblDiscretionary[[#This Row],[वार्षिक  ]]/12</f>
        <v>100</v>
      </c>
      <c r="M30" s="39"/>
      <c r="N30" s="1" t="s">
        <v>47</v>
      </c>
      <c r="O30" s="41">
        <v>5000</v>
      </c>
      <c r="P30" s="41">
        <f>tblSavings[[#This Row],[वार्षिक  ]]/12</f>
        <v>416.66666666666669</v>
      </c>
    </row>
    <row r="31" spans="2:16" ht="16.5" customHeight="1" x14ac:dyDescent="0.2">
      <c r="B31" s="40" t="s">
        <v>15</v>
      </c>
      <c r="C31" s="41">
        <v>5000</v>
      </c>
      <c r="D31" s="41">
        <f>tblIncome[[#This Row],[वार्षिक  ]]/12</f>
        <v>416.66666666666669</v>
      </c>
      <c r="E31" s="39"/>
      <c r="F31" s="40" t="s">
        <v>21</v>
      </c>
      <c r="G31" s="41">
        <v>2500</v>
      </c>
      <c r="H31" s="41">
        <f>tblExpenses[[#This Row],[वार्षिक  ]]/12</f>
        <v>208.33333333333334</v>
      </c>
      <c r="I31" s="39"/>
      <c r="J31" s="40" t="s">
        <v>39</v>
      </c>
      <c r="K31" s="41">
        <v>600</v>
      </c>
      <c r="L31" s="41">
        <f>tblDiscretionary[[#This Row],[वार्षिक  ]]/12</f>
        <v>50</v>
      </c>
      <c r="M31" s="39"/>
      <c r="N31" s="1" t="s">
        <v>0</v>
      </c>
      <c r="O31" s="41">
        <v>12000</v>
      </c>
      <c r="P31" s="41">
        <f>tblSavings[[#This Row],[वार्षिक  ]]/12</f>
        <v>1000</v>
      </c>
    </row>
    <row r="32" spans="2:16" ht="16.5" customHeight="1" x14ac:dyDescent="0.2">
      <c r="B32" s="40" t="s">
        <v>16</v>
      </c>
      <c r="C32" s="41">
        <v>30000</v>
      </c>
      <c r="D32" s="41">
        <f>tblIncome[[#This Row],[वार्षिक  ]]/12</f>
        <v>2500</v>
      </c>
      <c r="E32" s="39"/>
      <c r="F32" s="40" t="s">
        <v>22</v>
      </c>
      <c r="G32" s="41">
        <v>200</v>
      </c>
      <c r="H32" s="41">
        <f>tblExpenses[[#This Row],[वार्षिक  ]]/12</f>
        <v>16.666666666666668</v>
      </c>
      <c r="I32" s="39"/>
      <c r="J32" s="40" t="s">
        <v>40</v>
      </c>
      <c r="K32" s="41">
        <v>2250</v>
      </c>
      <c r="L32" s="41">
        <f>tblDiscretionary[[#This Row],[वार्षिक  ]]/12</f>
        <v>187.5</v>
      </c>
      <c r="M32" s="39"/>
      <c r="N32" s="1" t="s">
        <v>84</v>
      </c>
      <c r="O32" s="41">
        <v>6000</v>
      </c>
      <c r="P32" s="41">
        <f>tblSavings[[#This Row],[वार्षिक  ]]/12</f>
        <v>500</v>
      </c>
    </row>
    <row r="33" spans="2:16" ht="16.5" customHeight="1" x14ac:dyDescent="0.2">
      <c r="B33" s="40" t="s">
        <v>17</v>
      </c>
      <c r="C33" s="41"/>
      <c r="D33" s="41">
        <f>tblIncome[[#This Row],[वार्षिक  ]]/12</f>
        <v>0</v>
      </c>
      <c r="E33" s="39"/>
      <c r="F33" s="40" t="s">
        <v>23</v>
      </c>
      <c r="G33" s="41">
        <v>4000</v>
      </c>
      <c r="H33" s="41">
        <f>tblExpenses[[#This Row],[वार्षिक  ]]/12</f>
        <v>333.33333333333331</v>
      </c>
      <c r="I33" s="39"/>
      <c r="J33" s="40" t="s">
        <v>41</v>
      </c>
      <c r="K33" s="41">
        <v>1200</v>
      </c>
      <c r="L33" s="41">
        <f>tblDiscretionary[[#This Row],[वार्षिक  ]]/12</f>
        <v>100</v>
      </c>
      <c r="M33" s="39"/>
      <c r="N33" s="1" t="s">
        <v>16</v>
      </c>
      <c r="O33" s="41"/>
      <c r="P33" s="41">
        <f>tblSavings[[#This Row],[वार्षिक  ]]/12</f>
        <v>0</v>
      </c>
    </row>
    <row r="34" spans="2:16" ht="16.5" customHeight="1" x14ac:dyDescent="0.2">
      <c r="B34" s="40" t="s">
        <v>18</v>
      </c>
      <c r="C34" s="41"/>
      <c r="D34" s="41">
        <f>tblIncome[[#This Row],[वार्षिक  ]]/12</f>
        <v>0</v>
      </c>
      <c r="E34" s="39"/>
      <c r="F34" s="40" t="s">
        <v>24</v>
      </c>
      <c r="G34" s="41">
        <v>15000</v>
      </c>
      <c r="H34" s="41">
        <f>tblExpenses[[#This Row],[वार्षिक  ]]/12</f>
        <v>1250</v>
      </c>
      <c r="I34" s="39"/>
      <c r="J34" s="40" t="s">
        <v>42</v>
      </c>
      <c r="K34" s="41">
        <v>300</v>
      </c>
      <c r="L34" s="41">
        <f>tblDiscretionary[[#This Row],[वार्षिक  ]]/12</f>
        <v>25</v>
      </c>
      <c r="M34" s="39"/>
      <c r="N34" s="1" t="s">
        <v>17</v>
      </c>
      <c r="O34" s="41"/>
      <c r="P34" s="41">
        <f>tblSavings[[#This Row],[वार्षिक  ]]/12</f>
        <v>0</v>
      </c>
    </row>
    <row r="35" spans="2:16" ht="16.5" customHeight="1" x14ac:dyDescent="0.2">
      <c r="B35" s="40" t="s">
        <v>19</v>
      </c>
      <c r="C35" s="41"/>
      <c r="D35" s="41">
        <f>tblIncome[[#This Row],[वार्षिक  ]]/12</f>
        <v>0</v>
      </c>
      <c r="E35" s="39"/>
      <c r="F35" s="40" t="s">
        <v>25</v>
      </c>
      <c r="G35" s="41">
        <v>250</v>
      </c>
      <c r="H35" s="41">
        <f>tblExpenses[[#This Row],[वार्षिक  ]]/12</f>
        <v>20.833333333333332</v>
      </c>
      <c r="I35" s="39"/>
      <c r="J35" s="40" t="s">
        <v>43</v>
      </c>
      <c r="K35" s="41">
        <v>2000</v>
      </c>
      <c r="L35" s="41">
        <f>tblDiscretionary[[#This Row],[वार्षिक  ]]/12</f>
        <v>166.66666666666666</v>
      </c>
      <c r="M35" s="39"/>
      <c r="N35" s="40" t="s">
        <v>74</v>
      </c>
      <c r="O35" s="41">
        <f>SUBTOTAL(109,tblSavings[[वार्षिक  ]])</f>
        <v>23000</v>
      </c>
      <c r="P35" s="41">
        <f>SUBTOTAL(109,tblSavings[[मासिक ]])</f>
        <v>1916.6666666666667</v>
      </c>
    </row>
    <row r="36" spans="2:16" ht="16.5" customHeight="1" x14ac:dyDescent="0.2">
      <c r="B36" s="40" t="s">
        <v>74</v>
      </c>
      <c r="C36" s="41">
        <f>SUBTOTAL(109,tblIncome[[वार्षिक  ]])</f>
        <v>125000</v>
      </c>
      <c r="D36" s="41">
        <f>SUBTOTAL(109,tblIncome[[मासिक ]])</f>
        <v>10416.666666666668</v>
      </c>
      <c r="E36" s="39"/>
      <c r="F36" s="40" t="s">
        <v>26</v>
      </c>
      <c r="G36" s="41">
        <v>1200</v>
      </c>
      <c r="H36" s="41">
        <f>tblExpenses[[#This Row],[वार्षिक  ]]/12</f>
        <v>100</v>
      </c>
      <c r="I36" s="39"/>
      <c r="J36" s="40" t="s">
        <v>44</v>
      </c>
      <c r="K36" s="41">
        <v>600</v>
      </c>
      <c r="L36" s="41">
        <f>tblDiscretionary[[#This Row],[वार्षिक  ]]/12</f>
        <v>50</v>
      </c>
      <c r="M36" s="39"/>
      <c r="N36" s="39"/>
      <c r="O36" s="42"/>
      <c r="P36" s="42"/>
    </row>
    <row r="37" spans="2:16" ht="16.5" customHeight="1" x14ac:dyDescent="0.2">
      <c r="B37" s="39"/>
      <c r="C37" s="39"/>
      <c r="D37" s="39"/>
      <c r="E37" s="39"/>
      <c r="F37" s="40" t="s">
        <v>27</v>
      </c>
      <c r="G37" s="41">
        <v>600</v>
      </c>
      <c r="H37" s="41">
        <f>tblExpenses[[#This Row],[वार्षिक  ]]/12</f>
        <v>50</v>
      </c>
      <c r="I37" s="39"/>
      <c r="J37" s="40" t="s">
        <v>45</v>
      </c>
      <c r="K37" s="41">
        <v>300</v>
      </c>
      <c r="L37" s="41">
        <f>tblDiscretionary[[#This Row],[वार्षिक  ]]/12</f>
        <v>25</v>
      </c>
      <c r="M37" s="39"/>
      <c r="N37" s="39"/>
      <c r="O37" s="39"/>
      <c r="P37" s="39"/>
    </row>
    <row r="38" spans="2:16" ht="16.5" customHeight="1" x14ac:dyDescent="0.2">
      <c r="B38" s="39"/>
      <c r="C38" s="39"/>
      <c r="D38" s="39"/>
      <c r="E38" s="39"/>
      <c r="F38" s="40" t="s">
        <v>78</v>
      </c>
      <c r="G38" s="41">
        <v>600</v>
      </c>
      <c r="H38" s="41">
        <f>tblExpenses[[#This Row],[वार्षिक  ]]/12</f>
        <v>50</v>
      </c>
      <c r="I38" s="39"/>
      <c r="J38" s="40" t="s">
        <v>46</v>
      </c>
      <c r="K38" s="41">
        <v>4800</v>
      </c>
      <c r="L38" s="41">
        <f>tblDiscretionary[[#This Row],[वार्षिक  ]]/12</f>
        <v>400</v>
      </c>
      <c r="M38" s="39"/>
      <c r="N38" s="39"/>
      <c r="O38" s="39"/>
      <c r="P38" s="39"/>
    </row>
    <row r="39" spans="2:16" ht="16.5" customHeight="1" x14ac:dyDescent="0.2">
      <c r="B39" s="39"/>
      <c r="C39" s="39"/>
      <c r="D39" s="39"/>
      <c r="E39" s="39"/>
      <c r="F39" s="40" t="s">
        <v>30</v>
      </c>
      <c r="G39" s="41">
        <v>150</v>
      </c>
      <c r="H39" s="41">
        <f>tblExpenses[[#This Row],[वार्षिक  ]]/12</f>
        <v>12.5</v>
      </c>
      <c r="I39" s="39"/>
      <c r="J39" s="40" t="s">
        <v>16</v>
      </c>
      <c r="K39" s="41"/>
      <c r="L39" s="41">
        <f>tblDiscretionary[[#This Row],[वार्षिक  ]]/12</f>
        <v>0</v>
      </c>
      <c r="M39" s="39"/>
      <c r="N39" s="39"/>
      <c r="O39" s="39"/>
      <c r="P39" s="39"/>
    </row>
    <row r="40" spans="2:16" ht="16.5" customHeight="1" x14ac:dyDescent="0.2">
      <c r="B40" s="39"/>
      <c r="C40" s="39"/>
      <c r="D40" s="39"/>
      <c r="E40" s="39"/>
      <c r="F40" s="40" t="s">
        <v>31</v>
      </c>
      <c r="G40" s="41">
        <v>600</v>
      </c>
      <c r="H40" s="41">
        <f>tblExpenses[[#This Row],[वार्षिक  ]]/12</f>
        <v>50</v>
      </c>
      <c r="I40" s="39"/>
      <c r="J40" s="40" t="s">
        <v>17</v>
      </c>
      <c r="K40" s="41"/>
      <c r="L40" s="41">
        <f>tblDiscretionary[[#This Row],[वार्षिक  ]]/12</f>
        <v>0</v>
      </c>
      <c r="M40" s="39"/>
      <c r="N40" s="39"/>
      <c r="O40" s="39"/>
      <c r="P40" s="39"/>
    </row>
    <row r="41" spans="2:16" ht="16.5" customHeight="1" x14ac:dyDescent="0.2">
      <c r="B41" s="39"/>
      <c r="C41" s="39"/>
      <c r="D41" s="39"/>
      <c r="E41" s="39"/>
      <c r="F41" s="40" t="s">
        <v>32</v>
      </c>
      <c r="G41" s="41">
        <v>600</v>
      </c>
      <c r="H41" s="41">
        <f>tblExpenses[[#This Row],[वार्षिक  ]]/12</f>
        <v>50</v>
      </c>
      <c r="I41" s="39"/>
      <c r="J41" s="40" t="s">
        <v>74</v>
      </c>
      <c r="K41" s="41">
        <f>SUBTOTAL(109,tblDiscretionary[[वार्षिक  ]])</f>
        <v>13250</v>
      </c>
      <c r="L41" s="41">
        <f>SUBTOTAL(109,tblDiscretionary[[मासिक ]])</f>
        <v>1104.1666666666665</v>
      </c>
      <c r="M41" s="39"/>
      <c r="N41" s="39"/>
      <c r="O41" s="39"/>
      <c r="P41" s="39"/>
    </row>
    <row r="42" spans="2:16" ht="16.5" customHeight="1" x14ac:dyDescent="0.2">
      <c r="B42" s="39"/>
      <c r="C42" s="39"/>
      <c r="D42" s="39"/>
      <c r="E42" s="39"/>
      <c r="F42" s="40" t="s">
        <v>33</v>
      </c>
      <c r="G42" s="41">
        <v>1500</v>
      </c>
      <c r="H42" s="41">
        <f>tblExpenses[[#This Row],[वार्षिक  ]]/12</f>
        <v>125</v>
      </c>
      <c r="I42" s="39"/>
      <c r="J42" s="39"/>
      <c r="K42" s="39"/>
      <c r="L42" s="39"/>
      <c r="M42" s="39"/>
      <c r="N42" s="39"/>
      <c r="O42" s="39"/>
      <c r="P42" s="39"/>
    </row>
    <row r="43" spans="2:16" ht="16.5" customHeight="1" x14ac:dyDescent="0.2">
      <c r="B43" s="39"/>
      <c r="C43" s="39"/>
      <c r="D43" s="39"/>
      <c r="E43" s="39"/>
      <c r="F43" s="40" t="s">
        <v>34</v>
      </c>
      <c r="G43" s="41">
        <v>5000</v>
      </c>
      <c r="H43" s="41">
        <f>tblExpenses[[#This Row],[वार्षिक  ]]/12</f>
        <v>416.66666666666669</v>
      </c>
      <c r="I43" s="39"/>
      <c r="J43" s="39"/>
      <c r="K43" s="39"/>
      <c r="L43" s="39"/>
      <c r="M43" s="39"/>
      <c r="N43" s="39"/>
      <c r="O43" s="39"/>
      <c r="P43" s="39"/>
    </row>
    <row r="44" spans="2:16" ht="16.5" customHeight="1" x14ac:dyDescent="0.2">
      <c r="B44" s="39"/>
      <c r="C44" s="39"/>
      <c r="D44" s="39"/>
      <c r="E44" s="39"/>
      <c r="F44" s="40" t="s">
        <v>35</v>
      </c>
      <c r="G44" s="41">
        <v>1200</v>
      </c>
      <c r="H44" s="41">
        <f>tblExpenses[[#This Row],[वार्षिक  ]]/12</f>
        <v>100</v>
      </c>
      <c r="I44" s="39"/>
      <c r="J44" s="39"/>
      <c r="K44" s="39"/>
      <c r="L44" s="39"/>
      <c r="M44" s="39"/>
      <c r="N44" s="39"/>
      <c r="O44" s="39"/>
      <c r="P44" s="39"/>
    </row>
    <row r="45" spans="2:16" ht="16.5" customHeight="1" x14ac:dyDescent="0.2">
      <c r="B45" s="39"/>
      <c r="C45" s="39"/>
      <c r="D45" s="39"/>
      <c r="E45" s="39"/>
      <c r="F45" s="40" t="s">
        <v>36</v>
      </c>
      <c r="G45" s="41">
        <v>600</v>
      </c>
      <c r="H45" s="41">
        <f>tblExpenses[[#This Row],[वार्षिक  ]]/12</f>
        <v>50</v>
      </c>
      <c r="I45" s="39"/>
      <c r="J45" s="39"/>
      <c r="K45" s="39"/>
      <c r="L45" s="39"/>
      <c r="M45" s="39"/>
      <c r="N45" s="39"/>
      <c r="O45" s="39"/>
      <c r="P45" s="39"/>
    </row>
    <row r="46" spans="2:16" ht="16.5" customHeight="1" x14ac:dyDescent="0.2">
      <c r="B46" s="39"/>
      <c r="C46" s="39"/>
      <c r="D46" s="39"/>
      <c r="E46" s="39"/>
      <c r="F46" s="40" t="s">
        <v>16</v>
      </c>
      <c r="G46" s="41"/>
      <c r="H46" s="41">
        <f>tblExpenses[[#This Row],[वार्षिक  ]]/12</f>
        <v>0</v>
      </c>
      <c r="I46" s="39"/>
      <c r="J46" s="39"/>
      <c r="K46" s="39"/>
      <c r="L46" s="39"/>
      <c r="M46" s="39"/>
      <c r="N46" s="39"/>
      <c r="O46" s="39"/>
      <c r="P46" s="39"/>
    </row>
    <row r="47" spans="2:16" ht="16.5" customHeight="1" x14ac:dyDescent="0.2">
      <c r="B47" s="39"/>
      <c r="C47" s="39"/>
      <c r="D47" s="39"/>
      <c r="E47" s="39"/>
      <c r="F47" s="40" t="s">
        <v>17</v>
      </c>
      <c r="G47" s="41"/>
      <c r="H47" s="41">
        <f>tblExpenses[[#This Row],[वार्षिक  ]]/12</f>
        <v>0</v>
      </c>
      <c r="I47" s="39"/>
      <c r="J47" s="39"/>
      <c r="K47" s="39"/>
      <c r="L47" s="39"/>
      <c r="M47" s="39"/>
      <c r="N47" s="39"/>
      <c r="O47" s="39"/>
      <c r="P47" s="39"/>
    </row>
    <row r="48" spans="2:16" ht="16.5" customHeight="1" x14ac:dyDescent="0.2">
      <c r="B48" s="39"/>
      <c r="C48" s="39"/>
      <c r="D48" s="39"/>
      <c r="E48" s="39"/>
      <c r="F48" s="40" t="s">
        <v>74</v>
      </c>
      <c r="G48" s="41">
        <f>SUBTOTAL(109,tblExpenses[[वार्षिक  ]])</f>
        <v>49000</v>
      </c>
      <c r="H48" s="41">
        <f>SUBTOTAL(109,tblExpenses[[मासिक ]])</f>
        <v>4083.333333333333</v>
      </c>
      <c r="I48" s="39"/>
      <c r="J48" s="39"/>
      <c r="K48" s="39"/>
      <c r="L48" s="39"/>
      <c r="M48" s="39"/>
      <c r="N48" s="39"/>
      <c r="O48" s="39"/>
      <c r="P48" s="39"/>
    </row>
    <row r="49" spans="2:16" ht="16.5" customHeight="1" x14ac:dyDescent="0.2">
      <c r="B49" s="39"/>
      <c r="C49" s="39"/>
      <c r="D49" s="39"/>
      <c r="E49" s="39"/>
      <c r="F49" s="39"/>
      <c r="G49" s="39"/>
      <c r="H49" s="39"/>
      <c r="I49" s="39"/>
      <c r="J49" s="39"/>
      <c r="K49" s="39"/>
      <c r="L49" s="39"/>
      <c r="M49" s="39"/>
      <c r="N49" s="39"/>
      <c r="O49" s="39"/>
      <c r="P49" s="39"/>
    </row>
    <row r="50" spans="2:16" ht="16.5" customHeight="1" x14ac:dyDescent="0.2">
      <c r="B50" s="39"/>
      <c r="C50" s="39"/>
      <c r="D50" s="39"/>
      <c r="E50" s="39"/>
      <c r="F50" s="39"/>
      <c r="G50" s="39"/>
      <c r="H50" s="39"/>
      <c r="I50" s="39"/>
      <c r="J50" s="39"/>
      <c r="K50" s="39"/>
      <c r="L50" s="39"/>
      <c r="M50" s="39"/>
      <c r="N50" s="39"/>
      <c r="O50" s="39"/>
      <c r="P50" s="39"/>
    </row>
  </sheetData>
  <mergeCells count="11">
    <mergeCell ref="C26:D26"/>
    <mergeCell ref="G26:H26"/>
    <mergeCell ref="K26:L26"/>
    <mergeCell ref="O26:P26"/>
    <mergeCell ref="H2:P2"/>
    <mergeCell ref="C6:D6"/>
    <mergeCell ref="G6:H6"/>
    <mergeCell ref="K6:L6"/>
    <mergeCell ref="O6:P6"/>
    <mergeCell ref="B17:D17"/>
    <mergeCell ref="B2:F2"/>
  </mergeCells>
  <pageMargins left="0.25" right="0.25" top="0.75" bottom="0.75" header="0.3" footer="0.3"/>
  <pageSetup scale="92" fitToHeight="0" orientation="landscape" r:id="rId1"/>
  <drawing r:id="rId2"/>
  <tableParts count="4">
    <tablePart r:id="rId3"/>
    <tablePart r:id="rId4"/>
    <tablePart r:id="rId5"/>
    <tablePart r:id="rId6"/>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tint="-0.499984740745262"/>
    <pageSetUpPr autoPageBreaks="0" fitToPage="1"/>
  </sheetPr>
  <dimension ref="B1:Q50"/>
  <sheetViews>
    <sheetView showGridLines="0" zoomScaleNormal="100" workbookViewId="0"/>
  </sheetViews>
  <sheetFormatPr defaultRowHeight="16.5" customHeight="1" x14ac:dyDescent="0.2"/>
  <cols>
    <col min="1" max="1" width="2.7109375" style="4" customWidth="1"/>
    <col min="2" max="2" width="16.7109375" style="4" customWidth="1"/>
    <col min="3" max="3" width="24.28515625" style="4" customWidth="1"/>
    <col min="4" max="15" width="9.85546875" style="4" customWidth="1"/>
    <col min="16" max="16" width="11.5703125" style="4" customWidth="1"/>
    <col min="17" max="17" width="11" style="4" customWidth="1"/>
    <col min="18" max="16384" width="9.140625" style="4"/>
  </cols>
  <sheetData>
    <row r="1" spans="2:17" s="2" customFormat="1" ht="39" customHeight="1" x14ac:dyDescent="0.2">
      <c r="B1" s="12" t="s">
        <v>6</v>
      </c>
    </row>
    <row r="2" spans="2:17" ht="31.5" customHeight="1" x14ac:dyDescent="0.2">
      <c r="B2" s="54">
        <f>MonthlyCashFlowToDate</f>
        <v>18380</v>
      </c>
      <c r="C2" s="54"/>
      <c r="D2" s="54"/>
      <c r="E2" s="54"/>
      <c r="F2" s="54"/>
      <c r="H2" s="50" t="s">
        <v>75</v>
      </c>
      <c r="I2" s="50"/>
      <c r="J2" s="50"/>
      <c r="K2" s="50"/>
      <c r="L2" s="50"/>
      <c r="M2" s="50"/>
      <c r="N2" s="50"/>
      <c r="O2" s="50"/>
      <c r="P2" s="50"/>
      <c r="Q2" s="50"/>
    </row>
    <row r="5" spans="2:17" ht="16.5" customHeight="1" x14ac:dyDescent="0.2">
      <c r="B5" s="26" t="s">
        <v>59</v>
      </c>
      <c r="C5" s="26" t="s">
        <v>60</v>
      </c>
      <c r="D5" s="26" t="s">
        <v>62</v>
      </c>
      <c r="E5" s="26" t="s">
        <v>63</v>
      </c>
      <c r="F5" s="26" t="s">
        <v>64</v>
      </c>
      <c r="G5" s="26" t="s">
        <v>65</v>
      </c>
      <c r="H5" s="26" t="s">
        <v>66</v>
      </c>
      <c r="I5" s="26" t="s">
        <v>67</v>
      </c>
      <c r="J5" s="26" t="s">
        <v>68</v>
      </c>
      <c r="K5" s="26" t="s">
        <v>69</v>
      </c>
      <c r="L5" s="26" t="s">
        <v>70</v>
      </c>
      <c r="M5" s="26" t="s">
        <v>71</v>
      </c>
      <c r="N5" s="26" t="s">
        <v>72</v>
      </c>
      <c r="O5" s="26" t="s">
        <v>73</v>
      </c>
      <c r="P5" s="26" t="s">
        <v>49</v>
      </c>
    </row>
    <row r="6" spans="2:17" ht="16.5" customHeight="1" x14ac:dyDescent="0.2">
      <c r="B6" s="26" t="s">
        <v>51</v>
      </c>
      <c r="C6" s="26" t="s">
        <v>14</v>
      </c>
      <c r="D6" s="27">
        <v>7500</v>
      </c>
      <c r="E6" s="27">
        <v>7500</v>
      </c>
      <c r="F6" s="27">
        <v>7500</v>
      </c>
      <c r="G6" s="27">
        <v>7500</v>
      </c>
      <c r="H6" s="27">
        <v>7500</v>
      </c>
      <c r="I6" s="27">
        <v>7500</v>
      </c>
      <c r="J6" s="27"/>
      <c r="K6" s="27"/>
      <c r="L6" s="27"/>
      <c r="M6" s="27"/>
      <c r="N6" s="27"/>
      <c r="O6" s="27"/>
      <c r="P6" s="27">
        <f>SUM(tblMontly[[#This Row],[जन.]:[दिसं.]])</f>
        <v>45000</v>
      </c>
    </row>
    <row r="7" spans="2:17" ht="16.5" customHeight="1" x14ac:dyDescent="0.2">
      <c r="B7" s="26" t="s">
        <v>51</v>
      </c>
      <c r="C7" s="26" t="s">
        <v>15</v>
      </c>
      <c r="D7" s="27">
        <v>400</v>
      </c>
      <c r="E7" s="27">
        <v>400</v>
      </c>
      <c r="F7" s="27">
        <v>500</v>
      </c>
      <c r="G7" s="27">
        <v>200</v>
      </c>
      <c r="H7" s="27">
        <v>0</v>
      </c>
      <c r="I7" s="27">
        <v>600</v>
      </c>
      <c r="J7" s="27"/>
      <c r="K7" s="27"/>
      <c r="L7" s="27"/>
      <c r="M7" s="27"/>
      <c r="N7" s="27"/>
      <c r="O7" s="27"/>
      <c r="P7" s="27">
        <f>SUM(tblMontly[[#This Row],[जन.]:[दिसं.]])</f>
        <v>2100</v>
      </c>
    </row>
    <row r="8" spans="2:17" ht="16.5" customHeight="1" x14ac:dyDescent="0.2">
      <c r="B8" s="26" t="s">
        <v>51</v>
      </c>
      <c r="C8" s="26" t="s">
        <v>16</v>
      </c>
      <c r="D8" s="27">
        <v>2500</v>
      </c>
      <c r="E8" s="27">
        <v>2500</v>
      </c>
      <c r="F8" s="27">
        <v>2500</v>
      </c>
      <c r="G8" s="27">
        <v>2500</v>
      </c>
      <c r="H8" s="27">
        <v>2500</v>
      </c>
      <c r="I8" s="27">
        <v>2500</v>
      </c>
      <c r="J8" s="27"/>
      <c r="K8" s="27"/>
      <c r="L8" s="27"/>
      <c r="M8" s="27"/>
      <c r="N8" s="27"/>
      <c r="O8" s="27"/>
      <c r="P8" s="27">
        <f>SUM(tblMontly[[#This Row],[जन.]:[दिसं.]])</f>
        <v>15000</v>
      </c>
    </row>
    <row r="9" spans="2:17" ht="16.5" customHeight="1" x14ac:dyDescent="0.2">
      <c r="B9" s="26" t="s">
        <v>51</v>
      </c>
      <c r="C9" s="26" t="s">
        <v>17</v>
      </c>
      <c r="D9" s="27">
        <v>0</v>
      </c>
      <c r="E9" s="27">
        <v>0</v>
      </c>
      <c r="F9" s="27">
        <v>0</v>
      </c>
      <c r="G9" s="27">
        <v>0</v>
      </c>
      <c r="H9" s="27">
        <v>0</v>
      </c>
      <c r="I9" s="27">
        <v>0</v>
      </c>
      <c r="J9" s="27"/>
      <c r="K9" s="27"/>
      <c r="L9" s="27"/>
      <c r="M9" s="27"/>
      <c r="N9" s="27"/>
      <c r="O9" s="27"/>
      <c r="P9" s="27">
        <f>SUM(tblMontly[[#This Row],[जन.]:[दिसं.]])</f>
        <v>0</v>
      </c>
    </row>
    <row r="10" spans="2:17" ht="16.5" customHeight="1" x14ac:dyDescent="0.2">
      <c r="B10" s="26" t="s">
        <v>51</v>
      </c>
      <c r="C10" s="26" t="s">
        <v>18</v>
      </c>
      <c r="D10" s="27">
        <v>0</v>
      </c>
      <c r="E10" s="27">
        <v>0</v>
      </c>
      <c r="F10" s="27">
        <v>0</v>
      </c>
      <c r="G10" s="27">
        <v>0</v>
      </c>
      <c r="H10" s="27">
        <v>0</v>
      </c>
      <c r="I10" s="27">
        <v>0</v>
      </c>
      <c r="J10" s="27"/>
      <c r="K10" s="27"/>
      <c r="L10" s="27"/>
      <c r="M10" s="27"/>
      <c r="N10" s="27"/>
      <c r="O10" s="27"/>
      <c r="P10" s="27">
        <f>SUM(tblMontly[[#This Row],[जन.]:[दिसं.]])</f>
        <v>0</v>
      </c>
    </row>
    <row r="11" spans="2:17" ht="16.5" customHeight="1" x14ac:dyDescent="0.2">
      <c r="B11" s="26" t="s">
        <v>51</v>
      </c>
      <c r="C11" s="26" t="s">
        <v>19</v>
      </c>
      <c r="D11" s="27">
        <v>0</v>
      </c>
      <c r="E11" s="27">
        <v>0</v>
      </c>
      <c r="F11" s="27">
        <v>0</v>
      </c>
      <c r="G11" s="27">
        <v>0</v>
      </c>
      <c r="H11" s="27">
        <v>0</v>
      </c>
      <c r="I11" s="27">
        <v>0</v>
      </c>
      <c r="J11" s="27"/>
      <c r="K11" s="27"/>
      <c r="L11" s="27"/>
      <c r="M11" s="27"/>
      <c r="N11" s="27"/>
      <c r="O11" s="27"/>
      <c r="P11" s="27">
        <f>SUM(tblMontly[[#This Row],[जन.]:[दिसं.]])</f>
        <v>0</v>
      </c>
    </row>
    <row r="12" spans="2:17" ht="16.5" customHeight="1" x14ac:dyDescent="0.2">
      <c r="B12" s="26" t="s">
        <v>55</v>
      </c>
      <c r="C12" s="26" t="s">
        <v>20</v>
      </c>
      <c r="D12" s="27">
        <v>1250</v>
      </c>
      <c r="E12" s="27">
        <v>1250</v>
      </c>
      <c r="F12" s="27">
        <v>1250</v>
      </c>
      <c r="G12" s="27">
        <v>1250</v>
      </c>
      <c r="H12" s="27">
        <v>1250</v>
      </c>
      <c r="I12" s="27">
        <v>1250</v>
      </c>
      <c r="J12" s="27"/>
      <c r="K12" s="27"/>
      <c r="L12" s="27"/>
      <c r="M12" s="27"/>
      <c r="N12" s="27"/>
      <c r="O12" s="27"/>
      <c r="P12" s="27">
        <f>SUM(tblMontly[[#This Row],[जन.]:[दिसं.]])</f>
        <v>7500</v>
      </c>
    </row>
    <row r="13" spans="2:17" ht="16.5" customHeight="1" x14ac:dyDescent="0.2">
      <c r="B13" s="26" t="s">
        <v>55</v>
      </c>
      <c r="C13" s="26" t="s">
        <v>21</v>
      </c>
      <c r="D13" s="27">
        <v>208.33333333333334</v>
      </c>
      <c r="E13" s="27">
        <v>208.33333333333334</v>
      </c>
      <c r="F13" s="27">
        <v>208.33333333333334</v>
      </c>
      <c r="G13" s="27">
        <v>208.33333333333334</v>
      </c>
      <c r="H13" s="27">
        <v>208.33333333333334</v>
      </c>
      <c r="I13" s="27">
        <v>208.33333333333334</v>
      </c>
      <c r="J13" s="27"/>
      <c r="K13" s="27"/>
      <c r="L13" s="27"/>
      <c r="M13" s="27"/>
      <c r="N13" s="27"/>
      <c r="O13" s="27"/>
      <c r="P13" s="27">
        <f>SUM(tblMontly[[#This Row],[जन.]:[दिसं.]])</f>
        <v>1250</v>
      </c>
    </row>
    <row r="14" spans="2:17" ht="16.5" customHeight="1" x14ac:dyDescent="0.2">
      <c r="B14" s="26" t="s">
        <v>55</v>
      </c>
      <c r="C14" s="26" t="s">
        <v>22</v>
      </c>
      <c r="D14" s="27">
        <v>16.666666666666668</v>
      </c>
      <c r="E14" s="27">
        <v>16.666666666666668</v>
      </c>
      <c r="F14" s="27">
        <v>16.666666666666668</v>
      </c>
      <c r="G14" s="27">
        <v>16.666666666666668</v>
      </c>
      <c r="H14" s="27">
        <v>16.666666666666668</v>
      </c>
      <c r="I14" s="27">
        <v>16.666666666666668</v>
      </c>
      <c r="J14" s="27"/>
      <c r="K14" s="27"/>
      <c r="L14" s="27"/>
      <c r="M14" s="27"/>
      <c r="N14" s="27"/>
      <c r="O14" s="27"/>
      <c r="P14" s="27">
        <f>SUM(tblMontly[[#This Row],[जन.]:[दिसं.]])</f>
        <v>100.00000000000001</v>
      </c>
    </row>
    <row r="15" spans="2:17" ht="16.5" customHeight="1" x14ac:dyDescent="0.2">
      <c r="B15" s="26" t="s">
        <v>55</v>
      </c>
      <c r="C15" s="26" t="s">
        <v>23</v>
      </c>
      <c r="D15" s="27">
        <v>333.33333333333331</v>
      </c>
      <c r="E15" s="27">
        <v>333.33333333333331</v>
      </c>
      <c r="F15" s="27">
        <v>333.33333333333331</v>
      </c>
      <c r="G15" s="27">
        <v>333.33333333333331</v>
      </c>
      <c r="H15" s="27">
        <v>333.33333333333331</v>
      </c>
      <c r="I15" s="27">
        <v>333.33333333333331</v>
      </c>
      <c r="J15" s="27"/>
      <c r="K15" s="27"/>
      <c r="L15" s="27"/>
      <c r="M15" s="27"/>
      <c r="N15" s="27"/>
      <c r="O15" s="27"/>
      <c r="P15" s="27">
        <f>SUM(tblMontly[[#This Row],[जन.]:[दिसं.]])</f>
        <v>1999.9999999999998</v>
      </c>
    </row>
    <row r="16" spans="2:17" ht="16.5" customHeight="1" x14ac:dyDescent="0.2">
      <c r="B16" s="26" t="s">
        <v>55</v>
      </c>
      <c r="C16" s="26" t="s">
        <v>24</v>
      </c>
      <c r="D16" s="27">
        <v>1250</v>
      </c>
      <c r="E16" s="27">
        <v>1250</v>
      </c>
      <c r="F16" s="27">
        <v>1250</v>
      </c>
      <c r="G16" s="27">
        <v>1250</v>
      </c>
      <c r="H16" s="27">
        <v>1250</v>
      </c>
      <c r="I16" s="27">
        <v>1250</v>
      </c>
      <c r="J16" s="27"/>
      <c r="K16" s="27"/>
      <c r="L16" s="27"/>
      <c r="M16" s="27"/>
      <c r="N16" s="27"/>
      <c r="O16" s="27"/>
      <c r="P16" s="27">
        <f>SUM(tblMontly[[#This Row],[जन.]:[दिसं.]])</f>
        <v>7500</v>
      </c>
    </row>
    <row r="17" spans="2:16" ht="16.5" customHeight="1" x14ac:dyDescent="0.2">
      <c r="B17" s="26" t="s">
        <v>55</v>
      </c>
      <c r="C17" s="26" t="s">
        <v>25</v>
      </c>
      <c r="D17" s="27">
        <v>25</v>
      </c>
      <c r="E17" s="27">
        <v>25</v>
      </c>
      <c r="F17" s="27">
        <v>25</v>
      </c>
      <c r="G17" s="27">
        <v>25</v>
      </c>
      <c r="H17" s="27">
        <v>25</v>
      </c>
      <c r="I17" s="27">
        <v>25</v>
      </c>
      <c r="J17" s="27"/>
      <c r="K17" s="27"/>
      <c r="L17" s="27"/>
      <c r="M17" s="27"/>
      <c r="N17" s="27"/>
      <c r="O17" s="27"/>
      <c r="P17" s="27">
        <f>SUM(tblMontly[[#This Row],[जन.]:[दिसं.]])</f>
        <v>150</v>
      </c>
    </row>
    <row r="18" spans="2:16" ht="16.5" customHeight="1" x14ac:dyDescent="0.2">
      <c r="B18" s="26" t="s">
        <v>55</v>
      </c>
      <c r="C18" s="26" t="s">
        <v>26</v>
      </c>
      <c r="D18" s="27">
        <v>100</v>
      </c>
      <c r="E18" s="27">
        <v>100</v>
      </c>
      <c r="F18" s="27">
        <v>100</v>
      </c>
      <c r="G18" s="27">
        <v>100</v>
      </c>
      <c r="H18" s="27">
        <v>100</v>
      </c>
      <c r="I18" s="27">
        <v>100</v>
      </c>
      <c r="J18" s="27"/>
      <c r="K18" s="27"/>
      <c r="L18" s="27"/>
      <c r="M18" s="27"/>
      <c r="N18" s="27"/>
      <c r="O18" s="27"/>
      <c r="P18" s="27">
        <f>SUM(tblMontly[[#This Row],[जन.]:[दिसं.]])</f>
        <v>600</v>
      </c>
    </row>
    <row r="19" spans="2:16" ht="16.5" customHeight="1" x14ac:dyDescent="0.2">
      <c r="B19" s="26" t="s">
        <v>55</v>
      </c>
      <c r="C19" s="26" t="s">
        <v>27</v>
      </c>
      <c r="D19" s="27">
        <v>50</v>
      </c>
      <c r="E19" s="27">
        <v>50</v>
      </c>
      <c r="F19" s="27">
        <v>50</v>
      </c>
      <c r="G19" s="27">
        <v>50</v>
      </c>
      <c r="H19" s="27">
        <v>50</v>
      </c>
      <c r="I19" s="27">
        <v>50</v>
      </c>
      <c r="J19" s="27"/>
      <c r="K19" s="27"/>
      <c r="L19" s="27"/>
      <c r="M19" s="27"/>
      <c r="N19" s="27"/>
      <c r="O19" s="27"/>
      <c r="P19" s="27">
        <f>SUM(tblMontly[[#This Row],[जन.]:[दिसं.]])</f>
        <v>300</v>
      </c>
    </row>
    <row r="20" spans="2:16" ht="16.5" customHeight="1" x14ac:dyDescent="0.2">
      <c r="B20" s="26" t="s">
        <v>55</v>
      </c>
      <c r="C20" s="26" t="s">
        <v>28</v>
      </c>
      <c r="D20" s="27">
        <v>50</v>
      </c>
      <c r="E20" s="27">
        <v>50</v>
      </c>
      <c r="F20" s="27">
        <v>50</v>
      </c>
      <c r="G20" s="27">
        <v>50</v>
      </c>
      <c r="H20" s="27">
        <v>50</v>
      </c>
      <c r="I20" s="27">
        <v>50</v>
      </c>
      <c r="J20" s="27"/>
      <c r="K20" s="27"/>
      <c r="L20" s="27"/>
      <c r="M20" s="27"/>
      <c r="N20" s="27"/>
      <c r="O20" s="27"/>
      <c r="P20" s="27">
        <f>SUM(tblMontly[[#This Row],[जन.]:[दिसं.]])</f>
        <v>300</v>
      </c>
    </row>
    <row r="21" spans="2:16" ht="16.5" customHeight="1" x14ac:dyDescent="0.2">
      <c r="B21" s="26" t="s">
        <v>55</v>
      </c>
      <c r="C21" s="26" t="s">
        <v>29</v>
      </c>
      <c r="D21" s="27">
        <v>25</v>
      </c>
      <c r="E21" s="27">
        <v>25</v>
      </c>
      <c r="F21" s="27">
        <v>25</v>
      </c>
      <c r="G21" s="27">
        <v>25</v>
      </c>
      <c r="H21" s="27">
        <v>25</v>
      </c>
      <c r="I21" s="27">
        <v>25</v>
      </c>
      <c r="J21" s="27"/>
      <c r="K21" s="27"/>
      <c r="L21" s="27"/>
      <c r="M21" s="27"/>
      <c r="N21" s="27"/>
      <c r="O21" s="27"/>
      <c r="P21" s="27">
        <f>SUM(tblMontly[[#This Row],[जन.]:[दिसं.]])</f>
        <v>150</v>
      </c>
    </row>
    <row r="22" spans="2:16" ht="16.5" customHeight="1" x14ac:dyDescent="0.2">
      <c r="B22" s="26" t="s">
        <v>55</v>
      </c>
      <c r="C22" s="26" t="s">
        <v>30</v>
      </c>
      <c r="D22" s="27">
        <v>12.5</v>
      </c>
      <c r="E22" s="27">
        <v>12.5</v>
      </c>
      <c r="F22" s="27">
        <v>12.5</v>
      </c>
      <c r="G22" s="27">
        <v>12.5</v>
      </c>
      <c r="H22" s="27">
        <v>12.5</v>
      </c>
      <c r="I22" s="27">
        <v>12.5</v>
      </c>
      <c r="J22" s="27"/>
      <c r="K22" s="27"/>
      <c r="L22" s="27"/>
      <c r="M22" s="27"/>
      <c r="N22" s="27"/>
      <c r="O22" s="27"/>
      <c r="P22" s="27">
        <f>SUM(tblMontly[[#This Row],[जन.]:[दिसं.]])</f>
        <v>75</v>
      </c>
    </row>
    <row r="23" spans="2:16" ht="16.5" customHeight="1" x14ac:dyDescent="0.2">
      <c r="B23" s="26" t="s">
        <v>55</v>
      </c>
      <c r="C23" s="26" t="s">
        <v>31</v>
      </c>
      <c r="D23" s="27">
        <v>50</v>
      </c>
      <c r="E23" s="27">
        <v>50</v>
      </c>
      <c r="F23" s="27">
        <v>50</v>
      </c>
      <c r="G23" s="27">
        <v>50</v>
      </c>
      <c r="H23" s="27">
        <v>50</v>
      </c>
      <c r="I23" s="27">
        <v>50</v>
      </c>
      <c r="J23" s="27"/>
      <c r="K23" s="27"/>
      <c r="L23" s="27"/>
      <c r="M23" s="27"/>
      <c r="N23" s="27"/>
      <c r="O23" s="27"/>
      <c r="P23" s="27">
        <f>SUM(tblMontly[[#This Row],[जन.]:[दिसं.]])</f>
        <v>300</v>
      </c>
    </row>
    <row r="24" spans="2:16" ht="16.5" customHeight="1" x14ac:dyDescent="0.2">
      <c r="B24" s="26" t="s">
        <v>55</v>
      </c>
      <c r="C24" s="26" t="s">
        <v>32</v>
      </c>
      <c r="D24" s="27">
        <v>50</v>
      </c>
      <c r="E24" s="27">
        <v>50</v>
      </c>
      <c r="F24" s="27">
        <v>50</v>
      </c>
      <c r="G24" s="27">
        <v>50</v>
      </c>
      <c r="H24" s="27">
        <v>50</v>
      </c>
      <c r="I24" s="27">
        <v>50</v>
      </c>
      <c r="J24" s="27"/>
      <c r="K24" s="27"/>
      <c r="L24" s="27"/>
      <c r="M24" s="27"/>
      <c r="N24" s="27"/>
      <c r="O24" s="27"/>
      <c r="P24" s="27">
        <f>SUM(tblMontly[[#This Row],[जन.]:[दिसं.]])</f>
        <v>300</v>
      </c>
    </row>
    <row r="25" spans="2:16" ht="16.5" customHeight="1" x14ac:dyDescent="0.2">
      <c r="B25" s="26" t="s">
        <v>55</v>
      </c>
      <c r="C25" s="26" t="s">
        <v>33</v>
      </c>
      <c r="D25" s="27">
        <v>125</v>
      </c>
      <c r="E25" s="27">
        <v>125</v>
      </c>
      <c r="F25" s="27">
        <v>125</v>
      </c>
      <c r="G25" s="27">
        <v>125</v>
      </c>
      <c r="H25" s="27">
        <v>125</v>
      </c>
      <c r="I25" s="27">
        <v>125</v>
      </c>
      <c r="J25" s="27"/>
      <c r="K25" s="27"/>
      <c r="L25" s="27"/>
      <c r="M25" s="27"/>
      <c r="N25" s="27"/>
      <c r="O25" s="27"/>
      <c r="P25" s="27">
        <f>SUM(tblMontly[[#This Row],[जन.]:[दिसं.]])</f>
        <v>750</v>
      </c>
    </row>
    <row r="26" spans="2:16" ht="16.5" customHeight="1" x14ac:dyDescent="0.2">
      <c r="B26" s="26" t="s">
        <v>55</v>
      </c>
      <c r="C26" s="26" t="s">
        <v>34</v>
      </c>
      <c r="D26" s="27">
        <v>400</v>
      </c>
      <c r="E26" s="27">
        <v>500</v>
      </c>
      <c r="F26" s="27">
        <v>450</v>
      </c>
      <c r="G26" s="27">
        <v>400</v>
      </c>
      <c r="H26" s="27">
        <v>450</v>
      </c>
      <c r="I26" s="27">
        <v>425</v>
      </c>
      <c r="J26" s="27"/>
      <c r="K26" s="27"/>
      <c r="L26" s="27"/>
      <c r="M26" s="27"/>
      <c r="N26" s="27"/>
      <c r="O26" s="27"/>
      <c r="P26" s="27">
        <f>SUM(tblMontly[[#This Row],[जन.]:[दिसं.]])</f>
        <v>2625</v>
      </c>
    </row>
    <row r="27" spans="2:16" ht="16.5" customHeight="1" x14ac:dyDescent="0.2">
      <c r="B27" s="26" t="s">
        <v>55</v>
      </c>
      <c r="C27" s="26" t="s">
        <v>35</v>
      </c>
      <c r="D27" s="27">
        <v>50</v>
      </c>
      <c r="E27" s="27">
        <v>75</v>
      </c>
      <c r="F27" s="27">
        <v>100</v>
      </c>
      <c r="G27" s="27">
        <v>75</v>
      </c>
      <c r="H27" s="27">
        <v>125</v>
      </c>
      <c r="I27" s="27">
        <v>75</v>
      </c>
      <c r="J27" s="27"/>
      <c r="K27" s="27"/>
      <c r="L27" s="27"/>
      <c r="M27" s="27"/>
      <c r="N27" s="27"/>
      <c r="O27" s="27"/>
      <c r="P27" s="27">
        <f>SUM(tblMontly[[#This Row],[जन.]:[दिसं.]])</f>
        <v>500</v>
      </c>
    </row>
    <row r="28" spans="2:16" ht="16.5" customHeight="1" x14ac:dyDescent="0.2">
      <c r="B28" s="26" t="s">
        <v>55</v>
      </c>
      <c r="C28" s="26" t="s">
        <v>36</v>
      </c>
      <c r="D28" s="27">
        <v>50</v>
      </c>
      <c r="E28" s="27">
        <v>10</v>
      </c>
      <c r="F28" s="27">
        <v>25</v>
      </c>
      <c r="G28" s="27">
        <v>25</v>
      </c>
      <c r="H28" s="27">
        <v>20</v>
      </c>
      <c r="I28" s="27">
        <v>70</v>
      </c>
      <c r="J28" s="27"/>
      <c r="K28" s="27"/>
      <c r="L28" s="27"/>
      <c r="M28" s="27"/>
      <c r="N28" s="27"/>
      <c r="O28" s="27"/>
      <c r="P28" s="27">
        <f>SUM(tblMontly[[#This Row],[जन.]:[दिसं.]])</f>
        <v>200</v>
      </c>
    </row>
    <row r="29" spans="2:16" ht="16.5" customHeight="1" x14ac:dyDescent="0.2">
      <c r="B29" s="26" t="s">
        <v>55</v>
      </c>
      <c r="C29" s="26" t="s">
        <v>37</v>
      </c>
      <c r="D29" s="27">
        <v>30</v>
      </c>
      <c r="E29" s="27">
        <v>30</v>
      </c>
      <c r="F29" s="27">
        <v>30</v>
      </c>
      <c r="G29" s="27">
        <v>20</v>
      </c>
      <c r="H29" s="27">
        <v>30</v>
      </c>
      <c r="I29" s="27">
        <v>30</v>
      </c>
      <c r="J29" s="27"/>
      <c r="K29" s="27"/>
      <c r="L29" s="27"/>
      <c r="M29" s="27"/>
      <c r="N29" s="27"/>
      <c r="O29" s="27"/>
      <c r="P29" s="27">
        <f>SUM(tblMontly[[#This Row],[जन.]:[दिसं.]])</f>
        <v>170</v>
      </c>
    </row>
    <row r="30" spans="2:16" ht="16.5" customHeight="1" x14ac:dyDescent="0.2">
      <c r="B30" s="26" t="s">
        <v>55</v>
      </c>
      <c r="C30" s="26" t="s">
        <v>17</v>
      </c>
      <c r="D30" s="27">
        <v>0</v>
      </c>
      <c r="E30" s="27">
        <v>0</v>
      </c>
      <c r="F30" s="27">
        <v>0</v>
      </c>
      <c r="G30" s="27">
        <v>0</v>
      </c>
      <c r="H30" s="27">
        <v>0</v>
      </c>
      <c r="I30" s="27">
        <v>0</v>
      </c>
      <c r="J30" s="27"/>
      <c r="K30" s="27"/>
      <c r="L30" s="27"/>
      <c r="M30" s="27"/>
      <c r="N30" s="27"/>
      <c r="O30" s="27"/>
      <c r="P30" s="27">
        <f>SUM(tblMontly[[#This Row],[जन.]:[दिसं.]])</f>
        <v>0</v>
      </c>
    </row>
    <row r="31" spans="2:16" ht="16.5" customHeight="1" x14ac:dyDescent="0.2">
      <c r="B31" s="26" t="s">
        <v>55</v>
      </c>
      <c r="C31" s="26" t="s">
        <v>18</v>
      </c>
      <c r="D31" s="27">
        <v>0</v>
      </c>
      <c r="E31" s="27">
        <v>0</v>
      </c>
      <c r="F31" s="27">
        <v>0</v>
      </c>
      <c r="G31" s="27">
        <v>0</v>
      </c>
      <c r="H31" s="27">
        <v>0</v>
      </c>
      <c r="I31" s="27">
        <v>0</v>
      </c>
      <c r="J31" s="27"/>
      <c r="K31" s="27"/>
      <c r="L31" s="27"/>
      <c r="M31" s="27"/>
      <c r="N31" s="27"/>
      <c r="O31" s="27"/>
      <c r="P31" s="27">
        <f>SUM(tblMontly[[#This Row],[जन.]:[दिसं.]])</f>
        <v>0</v>
      </c>
    </row>
    <row r="32" spans="2:16" ht="16.5" customHeight="1" x14ac:dyDescent="0.2">
      <c r="B32" s="26" t="s">
        <v>55</v>
      </c>
      <c r="C32" s="26" t="s">
        <v>19</v>
      </c>
      <c r="D32" s="27">
        <v>0</v>
      </c>
      <c r="E32" s="27">
        <v>0</v>
      </c>
      <c r="F32" s="27">
        <v>0</v>
      </c>
      <c r="G32" s="27">
        <v>0</v>
      </c>
      <c r="H32" s="27">
        <v>0</v>
      </c>
      <c r="I32" s="27">
        <v>0</v>
      </c>
      <c r="J32" s="27"/>
      <c r="K32" s="27"/>
      <c r="L32" s="27"/>
      <c r="M32" s="27"/>
      <c r="N32" s="27"/>
      <c r="O32" s="27"/>
      <c r="P32" s="27">
        <f>SUM(tblMontly[[#This Row],[जन.]:[दिसं.]])</f>
        <v>0</v>
      </c>
    </row>
    <row r="33" spans="2:16" ht="16.5" customHeight="1" x14ac:dyDescent="0.2">
      <c r="B33" s="26" t="s">
        <v>56</v>
      </c>
      <c r="C33" s="26" t="s">
        <v>38</v>
      </c>
      <c r="D33" s="27">
        <v>50</v>
      </c>
      <c r="E33" s="27">
        <v>150</v>
      </c>
      <c r="F33" s="27">
        <v>100</v>
      </c>
      <c r="G33" s="27">
        <v>50</v>
      </c>
      <c r="H33" s="27">
        <v>150</v>
      </c>
      <c r="I33" s="27">
        <v>100</v>
      </c>
      <c r="J33" s="27"/>
      <c r="K33" s="27"/>
      <c r="L33" s="27"/>
      <c r="M33" s="27"/>
      <c r="N33" s="27"/>
      <c r="O33" s="27"/>
      <c r="P33" s="27">
        <f>SUM(tblMontly[[#This Row],[जन.]:[दिसं.]])</f>
        <v>600</v>
      </c>
    </row>
    <row r="34" spans="2:16" ht="16.5" customHeight="1" x14ac:dyDescent="0.2">
      <c r="B34" s="26" t="s">
        <v>56</v>
      </c>
      <c r="C34" s="26" t="s">
        <v>39</v>
      </c>
      <c r="D34" s="27">
        <v>25</v>
      </c>
      <c r="E34" s="27">
        <v>75</v>
      </c>
      <c r="F34" s="27">
        <v>50</v>
      </c>
      <c r="G34" s="27">
        <v>25</v>
      </c>
      <c r="H34" s="27">
        <v>75</v>
      </c>
      <c r="I34" s="27">
        <v>50</v>
      </c>
      <c r="J34" s="27"/>
      <c r="K34" s="27"/>
      <c r="L34" s="27"/>
      <c r="M34" s="27"/>
      <c r="N34" s="27"/>
      <c r="O34" s="27"/>
      <c r="P34" s="27">
        <f>SUM(tblMontly[[#This Row],[जन.]:[दिसं.]])</f>
        <v>300</v>
      </c>
    </row>
    <row r="35" spans="2:16" ht="16.5" customHeight="1" x14ac:dyDescent="0.2">
      <c r="B35" s="26" t="s">
        <v>56</v>
      </c>
      <c r="C35" s="26" t="s">
        <v>40</v>
      </c>
      <c r="D35" s="27">
        <v>0</v>
      </c>
      <c r="E35" s="27">
        <v>0</v>
      </c>
      <c r="F35" s="27">
        <v>1000</v>
      </c>
      <c r="G35" s="27">
        <v>0</v>
      </c>
      <c r="H35" s="27">
        <v>0</v>
      </c>
      <c r="I35" s="27">
        <v>1000</v>
      </c>
      <c r="J35" s="27"/>
      <c r="K35" s="27"/>
      <c r="L35" s="27"/>
      <c r="M35" s="27"/>
      <c r="N35" s="27"/>
      <c r="O35" s="27"/>
      <c r="P35" s="27">
        <f>SUM(tblMontly[[#This Row],[जन.]:[दिसं.]])</f>
        <v>2000</v>
      </c>
    </row>
    <row r="36" spans="2:16" ht="16.5" customHeight="1" x14ac:dyDescent="0.2">
      <c r="B36" s="26" t="s">
        <v>56</v>
      </c>
      <c r="C36" s="26" t="s">
        <v>41</v>
      </c>
      <c r="D36" s="27">
        <v>50</v>
      </c>
      <c r="E36" s="27">
        <v>150</v>
      </c>
      <c r="F36" s="27">
        <v>100</v>
      </c>
      <c r="G36" s="27">
        <v>50</v>
      </c>
      <c r="H36" s="27">
        <v>150</v>
      </c>
      <c r="I36" s="27">
        <v>100</v>
      </c>
      <c r="J36" s="27"/>
      <c r="K36" s="27"/>
      <c r="L36" s="27"/>
      <c r="M36" s="27"/>
      <c r="N36" s="27"/>
      <c r="O36" s="27"/>
      <c r="P36" s="27">
        <f>SUM(tblMontly[[#This Row],[जन.]:[दिसं.]])</f>
        <v>600</v>
      </c>
    </row>
    <row r="37" spans="2:16" ht="16.5" customHeight="1" x14ac:dyDescent="0.2">
      <c r="B37" s="26" t="s">
        <v>56</v>
      </c>
      <c r="C37" s="26" t="s">
        <v>42</v>
      </c>
      <c r="D37" s="27">
        <v>15</v>
      </c>
      <c r="E37" s="27">
        <v>25</v>
      </c>
      <c r="F37" s="27">
        <v>35</v>
      </c>
      <c r="G37" s="27">
        <v>15</v>
      </c>
      <c r="H37" s="27">
        <v>25</v>
      </c>
      <c r="I37" s="27">
        <v>35</v>
      </c>
      <c r="J37" s="27"/>
      <c r="K37" s="27"/>
      <c r="L37" s="27"/>
      <c r="M37" s="27"/>
      <c r="N37" s="27"/>
      <c r="O37" s="27"/>
      <c r="P37" s="27">
        <f>SUM(tblMontly[[#This Row],[जन.]:[दिसं.]])</f>
        <v>150</v>
      </c>
    </row>
    <row r="38" spans="2:16" ht="16.5" customHeight="1" x14ac:dyDescent="0.2">
      <c r="B38" s="26" t="s">
        <v>56</v>
      </c>
      <c r="C38" s="26" t="s">
        <v>43</v>
      </c>
      <c r="D38" s="27">
        <v>100</v>
      </c>
      <c r="E38" s="27">
        <v>200</v>
      </c>
      <c r="F38" s="27">
        <v>150</v>
      </c>
      <c r="G38" s="27">
        <v>175</v>
      </c>
      <c r="H38" s="27">
        <v>150</v>
      </c>
      <c r="I38" s="27">
        <v>175</v>
      </c>
      <c r="J38" s="27"/>
      <c r="K38" s="27"/>
      <c r="L38" s="27"/>
      <c r="M38" s="27"/>
      <c r="N38" s="27"/>
      <c r="O38" s="27"/>
      <c r="P38" s="27">
        <f>SUM(tblMontly[[#This Row],[जन.]:[दिसं.]])</f>
        <v>950</v>
      </c>
    </row>
    <row r="39" spans="2:16" ht="16.5" customHeight="1" x14ac:dyDescent="0.2">
      <c r="B39" s="26" t="s">
        <v>56</v>
      </c>
      <c r="C39" s="26" t="s">
        <v>44</v>
      </c>
      <c r="D39" s="27">
        <v>50</v>
      </c>
      <c r="E39" s="27">
        <v>50</v>
      </c>
      <c r="F39" s="27">
        <v>50</v>
      </c>
      <c r="G39" s="27">
        <v>50</v>
      </c>
      <c r="H39" s="27">
        <v>50</v>
      </c>
      <c r="I39" s="27">
        <v>50</v>
      </c>
      <c r="J39" s="27"/>
      <c r="K39" s="27"/>
      <c r="L39" s="27"/>
      <c r="M39" s="27"/>
      <c r="N39" s="27"/>
      <c r="O39" s="27"/>
      <c r="P39" s="27">
        <f>SUM(tblMontly[[#This Row],[जन.]:[दिसं.]])</f>
        <v>300</v>
      </c>
    </row>
    <row r="40" spans="2:16" ht="16.5" customHeight="1" x14ac:dyDescent="0.2">
      <c r="B40" s="26" t="s">
        <v>56</v>
      </c>
      <c r="C40" s="26" t="s">
        <v>45</v>
      </c>
      <c r="D40" s="27">
        <v>25</v>
      </c>
      <c r="E40" s="27">
        <v>25</v>
      </c>
      <c r="F40" s="27">
        <v>25</v>
      </c>
      <c r="G40" s="27">
        <v>25</v>
      </c>
      <c r="H40" s="27">
        <v>25</v>
      </c>
      <c r="I40" s="27">
        <v>25</v>
      </c>
      <c r="J40" s="27"/>
      <c r="K40" s="27"/>
      <c r="L40" s="27"/>
      <c r="M40" s="27"/>
      <c r="N40" s="27"/>
      <c r="O40" s="27"/>
      <c r="P40" s="27">
        <f>SUM(tblMontly[[#This Row],[जन.]:[दिसं.]])</f>
        <v>150</v>
      </c>
    </row>
    <row r="41" spans="2:16" ht="16.5" customHeight="1" x14ac:dyDescent="0.2">
      <c r="B41" s="26" t="s">
        <v>56</v>
      </c>
      <c r="C41" s="26" t="s">
        <v>46</v>
      </c>
      <c r="D41" s="27">
        <v>400</v>
      </c>
      <c r="E41" s="27">
        <v>400</v>
      </c>
      <c r="F41" s="27">
        <v>400</v>
      </c>
      <c r="G41" s="27">
        <v>400</v>
      </c>
      <c r="H41" s="27">
        <v>400</v>
      </c>
      <c r="I41" s="27">
        <v>400</v>
      </c>
      <c r="J41" s="27"/>
      <c r="K41" s="27"/>
      <c r="L41" s="27"/>
      <c r="M41" s="27"/>
      <c r="N41" s="27"/>
      <c r="O41" s="27"/>
      <c r="P41" s="27">
        <f>SUM(tblMontly[[#This Row],[जन.]:[दिसं.]])</f>
        <v>2400</v>
      </c>
    </row>
    <row r="42" spans="2:16" ht="16.5" customHeight="1" x14ac:dyDescent="0.2">
      <c r="B42" s="26" t="s">
        <v>56</v>
      </c>
      <c r="C42" s="26" t="s">
        <v>16</v>
      </c>
      <c r="D42" s="27">
        <v>0</v>
      </c>
      <c r="E42" s="27">
        <v>0</v>
      </c>
      <c r="F42" s="27">
        <v>0</v>
      </c>
      <c r="G42" s="27">
        <v>0</v>
      </c>
      <c r="H42" s="27">
        <v>0</v>
      </c>
      <c r="I42" s="27">
        <v>0</v>
      </c>
      <c r="J42" s="27"/>
      <c r="K42" s="27"/>
      <c r="L42" s="27"/>
      <c r="M42" s="27"/>
      <c r="N42" s="27"/>
      <c r="O42" s="27"/>
      <c r="P42" s="27">
        <f>SUM(tblMontly[[#This Row],[जन.]:[दिसं.]])</f>
        <v>0</v>
      </c>
    </row>
    <row r="43" spans="2:16" ht="16.5" customHeight="1" x14ac:dyDescent="0.2">
      <c r="B43" s="26" t="s">
        <v>56</v>
      </c>
      <c r="C43" s="26" t="s">
        <v>17</v>
      </c>
      <c r="D43" s="27">
        <v>0</v>
      </c>
      <c r="E43" s="27">
        <v>0</v>
      </c>
      <c r="F43" s="27">
        <v>0</v>
      </c>
      <c r="G43" s="27">
        <v>0</v>
      </c>
      <c r="H43" s="27">
        <v>0</v>
      </c>
      <c r="I43" s="27">
        <v>0</v>
      </c>
      <c r="J43" s="27"/>
      <c r="K43" s="27"/>
      <c r="L43" s="27"/>
      <c r="M43" s="27"/>
      <c r="N43" s="27"/>
      <c r="O43" s="27"/>
      <c r="P43" s="27">
        <f>SUM(tblMontly[[#This Row],[जन.]:[दिसं.]])</f>
        <v>0</v>
      </c>
    </row>
    <row r="44" spans="2:16" ht="16.5" customHeight="1" x14ac:dyDescent="0.2">
      <c r="B44" s="26" t="s">
        <v>57</v>
      </c>
      <c r="C44" s="26" t="s">
        <v>47</v>
      </c>
      <c r="D44" s="27">
        <v>416.66666666666669</v>
      </c>
      <c r="E44" s="27">
        <v>416.66666666666669</v>
      </c>
      <c r="F44" s="27">
        <v>416.66666666666669</v>
      </c>
      <c r="G44" s="27">
        <v>416.66666666666669</v>
      </c>
      <c r="H44" s="27">
        <v>416.66666666666669</v>
      </c>
      <c r="I44" s="27">
        <v>416.66666666666669</v>
      </c>
      <c r="J44" s="27"/>
      <c r="K44" s="27"/>
      <c r="L44" s="27"/>
      <c r="M44" s="27"/>
      <c r="N44" s="27"/>
      <c r="O44" s="27"/>
      <c r="P44" s="27">
        <f>SUM(tblMontly[[#This Row],[जन.]:[दिसं.]])</f>
        <v>2500</v>
      </c>
    </row>
    <row r="45" spans="2:16" ht="16.5" customHeight="1" x14ac:dyDescent="0.2">
      <c r="B45" s="26" t="s">
        <v>57</v>
      </c>
      <c r="C45" s="26" t="s">
        <v>0</v>
      </c>
      <c r="D45" s="27">
        <v>1000</v>
      </c>
      <c r="E45" s="27">
        <v>1000</v>
      </c>
      <c r="F45" s="27">
        <v>1000</v>
      </c>
      <c r="G45" s="27">
        <v>1000</v>
      </c>
      <c r="H45" s="27">
        <v>1000</v>
      </c>
      <c r="I45" s="27">
        <v>1000</v>
      </c>
      <c r="J45" s="27"/>
      <c r="K45" s="27"/>
      <c r="L45" s="27"/>
      <c r="M45" s="27"/>
      <c r="N45" s="27"/>
      <c r="O45" s="27"/>
      <c r="P45" s="27">
        <f>SUM(tblMontly[[#This Row],[जन.]:[दिसं.]])</f>
        <v>6000</v>
      </c>
    </row>
    <row r="46" spans="2:16" ht="16.5" customHeight="1" x14ac:dyDescent="0.2">
      <c r="B46" s="26" t="s">
        <v>57</v>
      </c>
      <c r="C46" s="26" t="s">
        <v>48</v>
      </c>
      <c r="D46" s="27">
        <v>500</v>
      </c>
      <c r="E46" s="27">
        <v>500</v>
      </c>
      <c r="F46" s="27">
        <v>500</v>
      </c>
      <c r="G46" s="27">
        <v>500</v>
      </c>
      <c r="H46" s="27">
        <v>500</v>
      </c>
      <c r="I46" s="27">
        <v>500</v>
      </c>
      <c r="J46" s="27"/>
      <c r="K46" s="27"/>
      <c r="L46" s="27"/>
      <c r="M46" s="27"/>
      <c r="N46" s="27"/>
      <c r="O46" s="27"/>
      <c r="P46" s="27">
        <f>SUM(tblMontly[[#This Row],[जन.]:[दिसं.]])</f>
        <v>3000</v>
      </c>
    </row>
    <row r="47" spans="2:16" ht="16.5" customHeight="1" x14ac:dyDescent="0.2">
      <c r="B47" s="26" t="s">
        <v>57</v>
      </c>
      <c r="C47" s="26" t="s">
        <v>16</v>
      </c>
      <c r="D47" s="27">
        <v>0</v>
      </c>
      <c r="E47" s="27">
        <v>0</v>
      </c>
      <c r="F47" s="27">
        <v>0</v>
      </c>
      <c r="G47" s="27">
        <v>0</v>
      </c>
      <c r="H47" s="27">
        <v>0</v>
      </c>
      <c r="I47" s="27">
        <v>0</v>
      </c>
      <c r="J47" s="27"/>
      <c r="K47" s="27"/>
      <c r="L47" s="27"/>
      <c r="M47" s="27"/>
      <c r="N47" s="27"/>
      <c r="O47" s="27"/>
      <c r="P47" s="27">
        <f>SUM(tblMontly[[#This Row],[जन.]:[दिसं.]])</f>
        <v>0</v>
      </c>
    </row>
    <row r="48" spans="2:16" ht="16.5" customHeight="1" x14ac:dyDescent="0.2">
      <c r="B48" s="26" t="s">
        <v>57</v>
      </c>
      <c r="C48" s="26" t="s">
        <v>17</v>
      </c>
      <c r="D48" s="27">
        <v>0</v>
      </c>
      <c r="E48" s="27">
        <v>0</v>
      </c>
      <c r="F48" s="27">
        <v>0</v>
      </c>
      <c r="G48" s="27">
        <v>0</v>
      </c>
      <c r="H48" s="27">
        <v>0</v>
      </c>
      <c r="I48" s="27">
        <v>0</v>
      </c>
      <c r="J48" s="27"/>
      <c r="K48" s="27"/>
      <c r="L48" s="27"/>
      <c r="M48" s="27"/>
      <c r="N48" s="27"/>
      <c r="O48" s="27"/>
      <c r="P48" s="27">
        <f>SUM(tblMontly[[#This Row],[जन.]:[दिसं.]])</f>
        <v>0</v>
      </c>
    </row>
    <row r="49" spans="2:16" ht="16.5" customHeight="1" x14ac:dyDescent="0.2">
      <c r="B49" s="26" t="s">
        <v>74</v>
      </c>
      <c r="C49" s="25"/>
      <c r="D49" s="27">
        <f>SUMIF(tblMontly[प्रकार],"आय",tblMontly[जन.])-SUMIF(tblMontly[प्रकार],"&lt;&gt;आय",tblMontly[जन.])</f>
        <v>3692.5</v>
      </c>
      <c r="E49" s="27">
        <f>SUMIF(tblMontly[प्रकार],"आय",tblMontly[फ़र.])-SUMIF(tblMontly[प्रकार],"&lt;&gt;आय",tblMontly[फ़र.])</f>
        <v>3247.5</v>
      </c>
      <c r="F49" s="27">
        <f>SUMIF(tblMontly[प्रकार],"आय",tblMontly[मार्च])-SUMIF(tblMontly[प्रकार],"&lt;&gt;आय",tblMontly[मार्च])</f>
        <v>2522.5</v>
      </c>
      <c r="G49" s="27">
        <f>SUMIF(tblMontly[प्रकार],"आय",tblMontly[अप्रैल])-SUMIF(tblMontly[प्रकार],"&lt;&gt;आय",tblMontly[अप्रैल])</f>
        <v>3427.5</v>
      </c>
      <c r="H49" s="27">
        <f>SUMIF(tblMontly[प्रकार],"आय",tblMontly[मई])-SUMIF(tblMontly[प्रकार],"&lt;&gt;आय",tblMontly[मई])</f>
        <v>2887.5</v>
      </c>
      <c r="I49" s="27">
        <f>SUMIF(tblMontly[प्रकार],"आय",tblMontly[जून])-SUMIF(tblMontly[प्रकार],"&lt;&gt;आय",tblMontly[जून])</f>
        <v>2602.5</v>
      </c>
      <c r="J49" s="27">
        <f>SUMIF(tblMontly[प्रकार],"Income",tblMontly[जुलाई])-SUMIF(tblMontly[प्रकार],"&lt;&gt;Income",tblMontly[जुलाई])</f>
        <v>0</v>
      </c>
      <c r="K49" s="27">
        <f>SUMIF(tblMontly[प्रकार],"आय",tblMontly[अग.])-SUMIF(tblMontly[प्रकार],"&lt;&gt;आय",tblMontly[अग.])</f>
        <v>0</v>
      </c>
      <c r="L49" s="27">
        <f>SUMIF(tblMontly[प्रकार],"आय",tblMontly[सितं.])-SUMIF(tblMontly[प्रकार],"&lt;&gt;आय",tblMontly[सितं.])</f>
        <v>0</v>
      </c>
      <c r="M49" s="27">
        <f>SUMIF(tblMontly[प्रकार],"आय",tblMontly[अक्टू.])-SUMIF(tblMontly[प्रकार],"&lt;&gt;आय",tblMontly[अक्टू.])</f>
        <v>0</v>
      </c>
      <c r="N49" s="27">
        <f>SUMIF(tblMontly[प्रकार],"आय",tblMontly[नवं.])-SUMIF(tblMontly[प्रकार],"&lt;&gt;आय",tblMontly[नवं.])</f>
        <v>0</v>
      </c>
      <c r="O49" s="27">
        <f>SUMIF(tblMontly[प्रकार],"आय",tblMontly[दिसं.])-SUMIF(tblMontly[प्रकार],"&lt;&gt;आय",tblMontly[दिसं.])</f>
        <v>0</v>
      </c>
      <c r="P49" s="27">
        <f>SUMIF(tblMontly[प्रकार],"आय",tblMontly[कुल])-SUMIF(tblMontly[प्रकार],"&lt;&gt;आय",tblMontly[कुल])</f>
        <v>18380</v>
      </c>
    </row>
    <row r="50" spans="2:16" ht="16.5" customHeight="1" x14ac:dyDescent="0.25">
      <c r="B50" s="55"/>
      <c r="C50" s="55"/>
      <c r="D50" s="55"/>
      <c r="E50" s="55"/>
      <c r="F50" s="55"/>
      <c r="G50" s="55"/>
      <c r="H50" s="55"/>
      <c r="I50" s="55"/>
      <c r="J50" s="55"/>
      <c r="K50" s="55"/>
      <c r="L50" s="55"/>
      <c r="M50" s="55"/>
      <c r="N50" s="55"/>
      <c r="O50" s="55"/>
      <c r="P50" s="55"/>
    </row>
  </sheetData>
  <mergeCells count="3">
    <mergeCell ref="B50:P50"/>
    <mergeCell ref="B2:F2"/>
    <mergeCell ref="H2:Q2"/>
  </mergeCells>
  <conditionalFormatting sqref="B6:P48">
    <cfRule type="expression" dxfId="69" priority="1">
      <formula>(MOD(ROW(),2)&lt;&gt;0)*($B6="आय")</formula>
    </cfRule>
    <cfRule type="expression" dxfId="68" priority="2">
      <formula>(MOD(ROW(),2)=0)*($B6="आय")</formula>
    </cfRule>
  </conditionalFormatting>
  <dataValidations count="1">
    <dataValidation type="list" allowBlank="1" showInputMessage="1" showErrorMessage="1" sqref="B6:B48">
      <formula1>"आय,व्यय,विवेकगत,बचत"</formula1>
    </dataValidation>
  </dataValidations>
  <pageMargins left="0.25" right="0.25" top="0.75" bottom="0.75" header="0.3" footer="0.3"/>
  <pageSetup scale="63" fitToHeight="0" orientation="landscape" r:id="rId1"/>
  <rowBreaks count="1" manualBreakCount="1">
    <brk id="49" max="16383" man="1"/>
  </rowBreaks>
  <drawing r:id="rId2"/>
  <tableParts count="1">
    <tablePart r:id="rId3"/>
  </tableParts>
  <extLst>
    <ext xmlns:x14="http://schemas.microsoft.com/office/spreadsheetml/2009/9/main" uri="{05C60535-1F16-4fd2-B633-F4F36F0B64E0}">
      <x14:sparklineGroups xmlns:xm="http://schemas.microsoft.com/office/excel/2006/main">
        <x14:sparklineGroup manualMax="0" manualMin="0" displayEmptyCellsAs="gap" markers="1">
          <x14:colorSeries theme="3" tint="0.249977111117893"/>
          <x14:colorNegative theme="5"/>
          <x14:colorAxis rgb="FF000000"/>
          <x14:colorMarkers theme="4" tint="-0.499984740745262"/>
          <x14:colorFirst theme="4" tint="0.39997558519241921"/>
          <x14:colorLast theme="4" tint="0.39997558519241921"/>
          <x14:colorHigh theme="4"/>
          <x14:colorLow theme="4"/>
          <x14:sparklines>
            <x14:sparkline>
              <xm:f>'मासिक नकद प्रवाह'!D6:O6</xm:f>
              <xm:sqref>Q6</xm:sqref>
            </x14:sparkline>
            <x14:sparkline>
              <xm:f>'मासिक नकद प्रवाह'!D7:O7</xm:f>
              <xm:sqref>Q7</xm:sqref>
            </x14:sparkline>
            <x14:sparkline>
              <xm:f>'मासिक नकद प्रवाह'!D8:O8</xm:f>
              <xm:sqref>Q8</xm:sqref>
            </x14:sparkline>
            <x14:sparkline>
              <xm:f>'मासिक नकद प्रवाह'!D9:O9</xm:f>
              <xm:sqref>Q9</xm:sqref>
            </x14:sparkline>
            <x14:sparkline>
              <xm:f>'मासिक नकद प्रवाह'!D10:O10</xm:f>
              <xm:sqref>Q10</xm:sqref>
            </x14:sparkline>
            <x14:sparkline>
              <xm:f>'मासिक नकद प्रवाह'!D11:O11</xm:f>
              <xm:sqref>Q11</xm:sqref>
            </x14:sparkline>
            <x14:sparkline>
              <xm:f>'मासिक नकद प्रवाह'!D12:O12</xm:f>
              <xm:sqref>Q12</xm:sqref>
            </x14:sparkline>
            <x14:sparkline>
              <xm:f>'मासिक नकद प्रवाह'!D13:O13</xm:f>
              <xm:sqref>Q13</xm:sqref>
            </x14:sparkline>
            <x14:sparkline>
              <xm:f>'मासिक नकद प्रवाह'!D14:O14</xm:f>
              <xm:sqref>Q14</xm:sqref>
            </x14:sparkline>
            <x14:sparkline>
              <xm:f>'मासिक नकद प्रवाह'!D15:O15</xm:f>
              <xm:sqref>Q15</xm:sqref>
            </x14:sparkline>
            <x14:sparkline>
              <xm:f>'मासिक नकद प्रवाह'!D16:O16</xm:f>
              <xm:sqref>Q16</xm:sqref>
            </x14:sparkline>
            <x14:sparkline>
              <xm:f>'मासिक नकद प्रवाह'!D17:O17</xm:f>
              <xm:sqref>Q17</xm:sqref>
            </x14:sparkline>
            <x14:sparkline>
              <xm:f>'मासिक नकद प्रवाह'!D18:O18</xm:f>
              <xm:sqref>Q18</xm:sqref>
            </x14:sparkline>
            <x14:sparkline>
              <xm:f>'मासिक नकद प्रवाह'!D19:O19</xm:f>
              <xm:sqref>Q19</xm:sqref>
            </x14:sparkline>
            <x14:sparkline>
              <xm:f>'मासिक नकद प्रवाह'!D20:O20</xm:f>
              <xm:sqref>Q20</xm:sqref>
            </x14:sparkline>
            <x14:sparkline>
              <xm:f>'मासिक नकद प्रवाह'!D21:O21</xm:f>
              <xm:sqref>Q21</xm:sqref>
            </x14:sparkline>
            <x14:sparkline>
              <xm:f>'मासिक नकद प्रवाह'!D22:O22</xm:f>
              <xm:sqref>Q22</xm:sqref>
            </x14:sparkline>
            <x14:sparkline>
              <xm:f>'मासिक नकद प्रवाह'!D23:O23</xm:f>
              <xm:sqref>Q23</xm:sqref>
            </x14:sparkline>
            <x14:sparkline>
              <xm:f>'मासिक नकद प्रवाह'!D24:O24</xm:f>
              <xm:sqref>Q24</xm:sqref>
            </x14:sparkline>
            <x14:sparkline>
              <xm:f>'मासिक नकद प्रवाह'!D25:O25</xm:f>
              <xm:sqref>Q25</xm:sqref>
            </x14:sparkline>
            <x14:sparkline>
              <xm:f>'मासिक नकद प्रवाह'!D26:O26</xm:f>
              <xm:sqref>Q26</xm:sqref>
            </x14:sparkline>
            <x14:sparkline>
              <xm:f>'मासिक नकद प्रवाह'!D27:O27</xm:f>
              <xm:sqref>Q27</xm:sqref>
            </x14:sparkline>
            <x14:sparkline>
              <xm:f>'मासिक नकद प्रवाह'!D28:O28</xm:f>
              <xm:sqref>Q28</xm:sqref>
            </x14:sparkline>
            <x14:sparkline>
              <xm:f>'मासिक नकद प्रवाह'!D29:O29</xm:f>
              <xm:sqref>Q29</xm:sqref>
            </x14:sparkline>
            <x14:sparkline>
              <xm:f>'मासिक नकद प्रवाह'!D30:O30</xm:f>
              <xm:sqref>Q30</xm:sqref>
            </x14:sparkline>
            <x14:sparkline>
              <xm:f>'मासिक नकद प्रवाह'!D31:O31</xm:f>
              <xm:sqref>Q31</xm:sqref>
            </x14:sparkline>
            <x14:sparkline>
              <xm:f>'मासिक नकद प्रवाह'!D32:O32</xm:f>
              <xm:sqref>Q32</xm:sqref>
            </x14:sparkline>
            <x14:sparkline>
              <xm:f>'मासिक नकद प्रवाह'!D33:O33</xm:f>
              <xm:sqref>Q33</xm:sqref>
            </x14:sparkline>
            <x14:sparkline>
              <xm:f>'मासिक नकद प्रवाह'!D34:O34</xm:f>
              <xm:sqref>Q34</xm:sqref>
            </x14:sparkline>
            <x14:sparkline>
              <xm:f>'मासिक नकद प्रवाह'!D35:O35</xm:f>
              <xm:sqref>Q35</xm:sqref>
            </x14:sparkline>
            <x14:sparkline>
              <xm:f>'मासिक नकद प्रवाह'!D36:O36</xm:f>
              <xm:sqref>Q36</xm:sqref>
            </x14:sparkline>
            <x14:sparkline>
              <xm:f>'मासिक नकद प्रवाह'!D37:O37</xm:f>
              <xm:sqref>Q37</xm:sqref>
            </x14:sparkline>
            <x14:sparkline>
              <xm:f>'मासिक नकद प्रवाह'!D38:O38</xm:f>
              <xm:sqref>Q38</xm:sqref>
            </x14:sparkline>
            <x14:sparkline>
              <xm:f>'मासिक नकद प्रवाह'!D39:O39</xm:f>
              <xm:sqref>Q39</xm:sqref>
            </x14:sparkline>
            <x14:sparkline>
              <xm:f>'मासिक नकद प्रवाह'!D40:O40</xm:f>
              <xm:sqref>Q40</xm:sqref>
            </x14:sparkline>
            <x14:sparkline>
              <xm:f>'मासिक नकद प्रवाह'!D41:O41</xm:f>
              <xm:sqref>Q41</xm:sqref>
            </x14:sparkline>
            <x14:sparkline>
              <xm:f>'मासिक नकद प्रवाह'!D42:O42</xm:f>
              <xm:sqref>Q42</xm:sqref>
            </x14:sparkline>
            <x14:sparkline>
              <xm:f>'मासिक नकद प्रवाह'!D43:O43</xm:f>
              <xm:sqref>Q43</xm:sqref>
            </x14:sparkline>
            <x14:sparkline>
              <xm:f>'मासिक नकद प्रवाह'!D44:O44</xm:f>
              <xm:sqref>Q44</xm:sqref>
            </x14:sparkline>
            <x14:sparkline>
              <xm:f>'मासिक नकद प्रवाह'!D45:O45</xm:f>
              <xm:sqref>Q45</xm:sqref>
            </x14:sparkline>
            <x14:sparkline>
              <xm:f>'मासिक नकद प्रवाह'!D46:O46</xm:f>
              <xm:sqref>Q46</xm:sqref>
            </x14:sparkline>
            <x14:sparkline>
              <xm:f>'मासिक नकद प्रवाह'!D47:O47</xm:f>
              <xm:sqref>Q47</xm:sqref>
            </x14:sparkline>
            <x14:sparkline>
              <xm:f>'मासिक नकद प्रवाह'!D48:O48</xm:f>
              <xm:sqref>Q48</xm:sqref>
            </x14:sparkline>
          </x14:sparklines>
        </x14:sparklineGroup>
      </x14:sparklineGroup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6" tint="-0.249977111117893"/>
    <pageSetUpPr autoPageBreaks="0" fitToPage="1"/>
  </sheetPr>
  <dimension ref="B1:Q56"/>
  <sheetViews>
    <sheetView showGridLines="0" zoomScaleNormal="100" workbookViewId="0"/>
  </sheetViews>
  <sheetFormatPr defaultRowHeight="16.5" customHeight="1" x14ac:dyDescent="0.2"/>
  <cols>
    <col min="1" max="1" width="2.7109375" style="4" customWidth="1"/>
    <col min="2" max="2" width="15.140625" style="4" customWidth="1"/>
    <col min="3" max="3" width="27.42578125" style="4" customWidth="1"/>
    <col min="4" max="6" width="15" style="4" customWidth="1"/>
    <col min="7" max="7" width="7" style="4" customWidth="1"/>
    <col min="8" max="26" width="26.7109375" style="4" bestFit="1" customWidth="1"/>
    <col min="27" max="27" width="11.28515625" style="4" customWidth="1"/>
    <col min="28" max="30" width="19.28515625" style="4" bestFit="1" customWidth="1"/>
    <col min="31" max="31" width="12.42578125" style="4" bestFit="1" customWidth="1"/>
    <col min="32" max="36" width="26.7109375" style="4" bestFit="1" customWidth="1"/>
    <col min="37" max="37" width="12.42578125" style="4" bestFit="1" customWidth="1"/>
    <col min="38" max="38" width="11.28515625" style="4" bestFit="1" customWidth="1"/>
    <col min="39" max="16384" width="9.140625" style="4"/>
  </cols>
  <sheetData>
    <row r="1" spans="2:17" s="2" customFormat="1" ht="39" customHeight="1" x14ac:dyDescent="0.2">
      <c r="B1" s="12" t="s">
        <v>6</v>
      </c>
    </row>
    <row r="2" spans="2:17" ht="31.5" customHeight="1" x14ac:dyDescent="0.2">
      <c r="B2" s="54">
        <f>DailyCashFlow</f>
        <v>577.83999999999992</v>
      </c>
      <c r="C2" s="54"/>
      <c r="D2" s="54"/>
      <c r="E2" s="54"/>
      <c r="F2" s="54"/>
      <c r="H2" s="50" t="s">
        <v>2</v>
      </c>
      <c r="I2" s="50"/>
      <c r="J2" s="50"/>
      <c r="K2" s="50"/>
      <c r="L2" s="50"/>
      <c r="M2" s="50"/>
      <c r="N2" s="50"/>
      <c r="O2" s="50"/>
      <c r="P2" s="50"/>
      <c r="Q2" s="50"/>
    </row>
    <row r="4" spans="2:17" ht="25.5" customHeight="1" thickBot="1" x14ac:dyDescent="0.25">
      <c r="B4" s="13" t="s">
        <v>58</v>
      </c>
      <c r="C4" s="14"/>
      <c r="D4" s="14"/>
      <c r="E4" s="14"/>
      <c r="F4" s="14"/>
    </row>
    <row r="5" spans="2:17" ht="16.5" customHeight="1" x14ac:dyDescent="0.2">
      <c r="B5" s="15" t="s">
        <v>49</v>
      </c>
      <c r="C5" s="16" t="s">
        <v>1</v>
      </c>
      <c r="D5" s="17" t="s">
        <v>52</v>
      </c>
      <c r="E5" s="17" t="s">
        <v>53</v>
      </c>
      <c r="F5" s="17" t="s">
        <v>54</v>
      </c>
    </row>
    <row r="6" spans="2:17" ht="16.5" customHeight="1" x14ac:dyDescent="0.2">
      <c r="B6" s="15" t="s">
        <v>51</v>
      </c>
      <c r="C6" s="16"/>
      <c r="D6" s="18">
        <f>SUMIF(tblDaily[प्रकार],tblDailyTotals[[#This Row],[कुल]],tblDaily[दैनिक])</f>
        <v>342.47</v>
      </c>
      <c r="E6" s="18">
        <f>SUMIF(tblDaily[प्रकार],tblDailyTotals[[#This Row],[कुल]],tblDaily[मासिक])</f>
        <v>10416.795833333334</v>
      </c>
      <c r="F6" s="18">
        <f>SUMIF(tblDaily[प्रकार],tblDailyTotals[[#This Row],[कुल]],tblDaily[वार्षिक])</f>
        <v>125001.55000000002</v>
      </c>
    </row>
    <row r="7" spans="2:17" ht="16.5" customHeight="1" x14ac:dyDescent="0.2">
      <c r="B7" s="15" t="s">
        <v>55</v>
      </c>
      <c r="C7" s="16"/>
      <c r="D7" s="18">
        <f>SUMIF(tblDaily[प्रकार],tblDailyTotals[[#This Row],[कुल]],tblDaily[दैनिक])</f>
        <v>136.05999999999997</v>
      </c>
      <c r="E7" s="18">
        <f>SUMIF(tblDaily[प्रकार],tblDailyTotals[[#This Row],[कुल]],tblDaily[मासिक])</f>
        <v>4138.4916666666668</v>
      </c>
      <c r="F7" s="18">
        <f>SUMIF(tblDaily[प्रकार],tblDailyTotals[[#This Row],[कुल]],tblDaily[वार्षिक])</f>
        <v>49661.899999999994</v>
      </c>
    </row>
    <row r="8" spans="2:17" ht="16.5" customHeight="1" x14ac:dyDescent="0.2">
      <c r="B8" s="15" t="s">
        <v>56</v>
      </c>
      <c r="C8" s="16"/>
      <c r="D8" s="18">
        <f>SUMIF(tblDaily[प्रकार],tblDailyTotals[[#This Row],[कुल]],tblDaily[दैनिक])</f>
        <v>36.29</v>
      </c>
      <c r="E8" s="18">
        <f>SUMIF(tblDaily[प्रकार],tblDailyTotals[[#This Row],[कुल]],tblDaily[मासिक])</f>
        <v>1103.8208333333334</v>
      </c>
      <c r="F8" s="18">
        <f>SUMIF(tblDaily[प्रकार],tblDailyTotals[[#This Row],[कुल]],tblDaily[वार्षिक])</f>
        <v>13245.849999999999</v>
      </c>
    </row>
    <row r="9" spans="2:17" ht="16.5" customHeight="1" x14ac:dyDescent="0.2">
      <c r="B9" s="15" t="s">
        <v>57</v>
      </c>
      <c r="C9" s="16"/>
      <c r="D9" s="18">
        <f>SUMIF(tblDaily[प्रकार],tblDailyTotals[[#This Row],[कुल]],tblDaily[दैनिक])</f>
        <v>63.019999999999996</v>
      </c>
      <c r="E9" s="18">
        <f>SUMIF(tblDaily[प्रकार],tblDailyTotals[[#This Row],[कुल]],tblDaily[मासिक])</f>
        <v>1916.8583333333333</v>
      </c>
      <c r="F9" s="18">
        <f>SUMIF(tblDaily[प्रकार],tblDailyTotals[[#This Row],[कुल]],tblDaily[वार्षिक])</f>
        <v>23002.300000000003</v>
      </c>
    </row>
    <row r="10" spans="2:17" ht="16.5" customHeight="1" x14ac:dyDescent="0.25">
      <c r="B10" s="56"/>
      <c r="C10" s="56"/>
      <c r="D10" s="56"/>
      <c r="E10" s="56"/>
      <c r="F10" s="56"/>
    </row>
    <row r="12" spans="2:17" ht="16.5" customHeight="1" x14ac:dyDescent="0.2">
      <c r="B12" s="19" t="s">
        <v>59</v>
      </c>
      <c r="C12" s="20" t="s">
        <v>60</v>
      </c>
      <c r="D12" s="20" t="s">
        <v>52</v>
      </c>
      <c r="E12" s="20" t="s">
        <v>53</v>
      </c>
      <c r="F12" s="20" t="s">
        <v>61</v>
      </c>
    </row>
    <row r="13" spans="2:17" ht="16.5" customHeight="1" x14ac:dyDescent="0.25">
      <c r="B13" s="21" t="s">
        <v>51</v>
      </c>
      <c r="C13" s="22" t="s">
        <v>14</v>
      </c>
      <c r="D13" s="23">
        <v>246.58</v>
      </c>
      <c r="E13" s="23">
        <f>tblDaily[[#This Row],[वार्षिक]]/12</f>
        <v>7500.1416666666673</v>
      </c>
      <c r="F13" s="23">
        <f>tblDaily[[#This Row],[दैनिक]]*365</f>
        <v>90001.700000000012</v>
      </c>
    </row>
    <row r="14" spans="2:17" ht="16.5" customHeight="1" x14ac:dyDescent="0.25">
      <c r="B14" s="21" t="s">
        <v>51</v>
      </c>
      <c r="C14" s="22" t="s">
        <v>15</v>
      </c>
      <c r="D14" s="23">
        <v>13.7</v>
      </c>
      <c r="E14" s="23">
        <f>tblDaily[[#This Row],[वार्षिक]]/12</f>
        <v>416.70833333333331</v>
      </c>
      <c r="F14" s="23">
        <f>tblDaily[[#This Row],[दैनिक]]*365</f>
        <v>5000.5</v>
      </c>
    </row>
    <row r="15" spans="2:17" ht="16.5" customHeight="1" x14ac:dyDescent="0.25">
      <c r="B15" s="21" t="s">
        <v>51</v>
      </c>
      <c r="C15" s="22" t="s">
        <v>16</v>
      </c>
      <c r="D15" s="23">
        <v>82.19</v>
      </c>
      <c r="E15" s="23">
        <f>tblDaily[[#This Row],[वार्षिक]]/12</f>
        <v>2499.9458333333332</v>
      </c>
      <c r="F15" s="23">
        <f>tblDaily[[#This Row],[दैनिक]]*365</f>
        <v>29999.35</v>
      </c>
    </row>
    <row r="16" spans="2:17" ht="16.5" customHeight="1" x14ac:dyDescent="0.25">
      <c r="B16" s="21" t="s">
        <v>51</v>
      </c>
      <c r="C16" s="22" t="s">
        <v>17</v>
      </c>
      <c r="D16" s="23">
        <v>0</v>
      </c>
      <c r="E16" s="23">
        <f>tblDaily[[#This Row],[वार्षिक]]/12</f>
        <v>0</v>
      </c>
      <c r="F16" s="23">
        <f>tblDaily[[#This Row],[दैनिक]]*365</f>
        <v>0</v>
      </c>
    </row>
    <row r="17" spans="2:6" ht="16.5" customHeight="1" x14ac:dyDescent="0.25">
      <c r="B17" s="21" t="s">
        <v>51</v>
      </c>
      <c r="C17" s="22" t="s">
        <v>18</v>
      </c>
      <c r="D17" s="23">
        <v>0</v>
      </c>
      <c r="E17" s="23">
        <f>tblDaily[[#This Row],[वार्षिक]]/12</f>
        <v>0</v>
      </c>
      <c r="F17" s="23">
        <f>tblDaily[[#This Row],[दैनिक]]*365</f>
        <v>0</v>
      </c>
    </row>
    <row r="18" spans="2:6" ht="16.5" customHeight="1" x14ac:dyDescent="0.25">
      <c r="B18" s="21" t="s">
        <v>51</v>
      </c>
      <c r="C18" s="22" t="s">
        <v>19</v>
      </c>
      <c r="D18" s="23">
        <v>0</v>
      </c>
      <c r="E18" s="23">
        <f>tblDaily[[#This Row],[वार्षिक]]/12</f>
        <v>0</v>
      </c>
      <c r="F18" s="23">
        <f>tblDaily[[#This Row],[दैनिक]]*365</f>
        <v>0</v>
      </c>
    </row>
    <row r="19" spans="2:6" ht="16.5" customHeight="1" x14ac:dyDescent="0.25">
      <c r="B19" s="21" t="s">
        <v>55</v>
      </c>
      <c r="C19" s="22" t="s">
        <v>20</v>
      </c>
      <c r="D19" s="23">
        <v>41.1</v>
      </c>
      <c r="E19" s="23">
        <f>tblDaily[[#This Row],[वार्षिक]]/12</f>
        <v>1250.125</v>
      </c>
      <c r="F19" s="23">
        <f>tblDaily[[#This Row],[दैनिक]]*365</f>
        <v>15001.5</v>
      </c>
    </row>
    <row r="20" spans="2:6" ht="16.5" customHeight="1" x14ac:dyDescent="0.25">
      <c r="B20" s="21" t="s">
        <v>55</v>
      </c>
      <c r="C20" s="22" t="s">
        <v>21</v>
      </c>
      <c r="D20" s="23">
        <v>6.85</v>
      </c>
      <c r="E20" s="23">
        <f>tblDaily[[#This Row],[वार्षिक]]/12</f>
        <v>208.35416666666666</v>
      </c>
      <c r="F20" s="23">
        <f>tblDaily[[#This Row],[दैनिक]]*365</f>
        <v>2500.25</v>
      </c>
    </row>
    <row r="21" spans="2:6" ht="16.5" customHeight="1" x14ac:dyDescent="0.25">
      <c r="B21" s="21" t="s">
        <v>55</v>
      </c>
      <c r="C21" s="22" t="s">
        <v>22</v>
      </c>
      <c r="D21" s="23">
        <v>0.55000000000000004</v>
      </c>
      <c r="E21" s="23">
        <f>tblDaily[[#This Row],[वार्षिक]]/12</f>
        <v>16.729166666666668</v>
      </c>
      <c r="F21" s="23">
        <f>tblDaily[[#This Row],[दैनिक]]*365</f>
        <v>200.75000000000003</v>
      </c>
    </row>
    <row r="22" spans="2:6" ht="16.5" customHeight="1" x14ac:dyDescent="0.25">
      <c r="B22" s="21" t="s">
        <v>55</v>
      </c>
      <c r="C22" s="22" t="s">
        <v>23</v>
      </c>
      <c r="D22" s="23">
        <v>10.96</v>
      </c>
      <c r="E22" s="23">
        <f>tblDaily[[#This Row],[वार्षिक]]/12</f>
        <v>333.36666666666667</v>
      </c>
      <c r="F22" s="23">
        <f>tblDaily[[#This Row],[दैनिक]]*365</f>
        <v>4000.4</v>
      </c>
    </row>
    <row r="23" spans="2:6" ht="16.5" customHeight="1" x14ac:dyDescent="0.25">
      <c r="B23" s="21" t="s">
        <v>55</v>
      </c>
      <c r="C23" s="22" t="s">
        <v>24</v>
      </c>
      <c r="D23" s="23">
        <v>41.1</v>
      </c>
      <c r="E23" s="23">
        <f>tblDaily[[#This Row],[वार्षिक]]/12</f>
        <v>1250.125</v>
      </c>
      <c r="F23" s="23">
        <f>tblDaily[[#This Row],[दैनिक]]*365</f>
        <v>15001.5</v>
      </c>
    </row>
    <row r="24" spans="2:6" ht="16.5" customHeight="1" x14ac:dyDescent="0.25">
      <c r="B24" s="21" t="s">
        <v>55</v>
      </c>
      <c r="C24" s="22" t="s">
        <v>25</v>
      </c>
      <c r="D24" s="23">
        <v>0.68</v>
      </c>
      <c r="E24" s="23">
        <f>tblDaily[[#This Row],[वार्षिक]]/12</f>
        <v>20.683333333333334</v>
      </c>
      <c r="F24" s="23">
        <f>tblDaily[[#This Row],[दैनिक]]*365</f>
        <v>248.20000000000002</v>
      </c>
    </row>
    <row r="25" spans="2:6" ht="16.5" customHeight="1" x14ac:dyDescent="0.25">
      <c r="B25" s="21" t="s">
        <v>55</v>
      </c>
      <c r="C25" s="22" t="s">
        <v>26</v>
      </c>
      <c r="D25" s="23">
        <v>3.29</v>
      </c>
      <c r="E25" s="23">
        <f>tblDaily[[#This Row],[वार्षिक]]/12</f>
        <v>100.07083333333333</v>
      </c>
      <c r="F25" s="23">
        <f>tblDaily[[#This Row],[दैनिक]]*365</f>
        <v>1200.8499999999999</v>
      </c>
    </row>
    <row r="26" spans="2:6" ht="16.5" customHeight="1" x14ac:dyDescent="0.25">
      <c r="B26" s="21" t="s">
        <v>55</v>
      </c>
      <c r="C26" s="22" t="s">
        <v>27</v>
      </c>
      <c r="D26" s="23">
        <v>1.64</v>
      </c>
      <c r="E26" s="23">
        <f>tblDaily[[#This Row],[वार्षिक]]/12</f>
        <v>49.883333333333326</v>
      </c>
      <c r="F26" s="23">
        <f>tblDaily[[#This Row],[दैनिक]]*365</f>
        <v>598.59999999999991</v>
      </c>
    </row>
    <row r="27" spans="2:6" ht="16.5" customHeight="1" x14ac:dyDescent="0.25">
      <c r="B27" s="21" t="s">
        <v>55</v>
      </c>
      <c r="C27" s="22" t="s">
        <v>28</v>
      </c>
      <c r="D27" s="23">
        <v>1.64</v>
      </c>
      <c r="E27" s="23">
        <f>tblDaily[[#This Row],[वार्षिक]]/12</f>
        <v>49.883333333333326</v>
      </c>
      <c r="F27" s="23">
        <f>tblDaily[[#This Row],[दैनिक]]*365</f>
        <v>598.59999999999991</v>
      </c>
    </row>
    <row r="28" spans="2:6" ht="16.5" customHeight="1" x14ac:dyDescent="0.25">
      <c r="B28" s="21" t="s">
        <v>55</v>
      </c>
      <c r="C28" s="22" t="s">
        <v>29</v>
      </c>
      <c r="D28" s="23">
        <v>0.82</v>
      </c>
      <c r="E28" s="23">
        <f>tblDaily[[#This Row],[वार्षिक]]/12</f>
        <v>24.941666666666663</v>
      </c>
      <c r="F28" s="23">
        <f>tblDaily[[#This Row],[दैनिक]]*365</f>
        <v>299.29999999999995</v>
      </c>
    </row>
    <row r="29" spans="2:6" ht="16.5" customHeight="1" x14ac:dyDescent="0.25">
      <c r="B29" s="21" t="s">
        <v>55</v>
      </c>
      <c r="C29" s="22" t="s">
        <v>30</v>
      </c>
      <c r="D29" s="23">
        <v>0.41</v>
      </c>
      <c r="E29" s="23">
        <f>tblDaily[[#This Row],[वार्षिक]]/12</f>
        <v>12.470833333333331</v>
      </c>
      <c r="F29" s="23">
        <f>tblDaily[[#This Row],[दैनिक]]*365</f>
        <v>149.64999999999998</v>
      </c>
    </row>
    <row r="30" spans="2:6" ht="16.5" customHeight="1" x14ac:dyDescent="0.25">
      <c r="B30" s="21" t="s">
        <v>55</v>
      </c>
      <c r="C30" s="22" t="s">
        <v>31</v>
      </c>
      <c r="D30" s="23">
        <v>1.64</v>
      </c>
      <c r="E30" s="23">
        <f>tblDaily[[#This Row],[वार्षिक]]/12</f>
        <v>49.883333333333326</v>
      </c>
      <c r="F30" s="23">
        <f>tblDaily[[#This Row],[दैनिक]]*365</f>
        <v>598.59999999999991</v>
      </c>
    </row>
    <row r="31" spans="2:6" ht="16.5" customHeight="1" x14ac:dyDescent="0.25">
      <c r="B31" s="21" t="s">
        <v>55</v>
      </c>
      <c r="C31" s="22" t="s">
        <v>32</v>
      </c>
      <c r="D31" s="23">
        <v>1.64</v>
      </c>
      <c r="E31" s="23">
        <f>tblDaily[[#This Row],[वार्षिक]]/12</f>
        <v>49.883333333333326</v>
      </c>
      <c r="F31" s="23">
        <f>tblDaily[[#This Row],[दैनिक]]*365</f>
        <v>598.59999999999991</v>
      </c>
    </row>
    <row r="32" spans="2:6" ht="16.5" customHeight="1" x14ac:dyDescent="0.25">
      <c r="B32" s="21" t="s">
        <v>55</v>
      </c>
      <c r="C32" s="22" t="s">
        <v>33</v>
      </c>
      <c r="D32" s="23">
        <v>4.1100000000000003</v>
      </c>
      <c r="E32" s="23">
        <f>tblDaily[[#This Row],[वार्षिक]]/12</f>
        <v>125.0125</v>
      </c>
      <c r="F32" s="23">
        <f>tblDaily[[#This Row],[दैनिक]]*365</f>
        <v>1500.15</v>
      </c>
    </row>
    <row r="33" spans="2:6" ht="16.5" customHeight="1" x14ac:dyDescent="0.25">
      <c r="B33" s="21" t="s">
        <v>55</v>
      </c>
      <c r="C33" s="22" t="s">
        <v>34</v>
      </c>
      <c r="D33" s="23">
        <v>13.7</v>
      </c>
      <c r="E33" s="23">
        <f>tblDaily[[#This Row],[वार्षिक]]/12</f>
        <v>416.70833333333331</v>
      </c>
      <c r="F33" s="23">
        <f>tblDaily[[#This Row],[दैनिक]]*365</f>
        <v>5000.5</v>
      </c>
    </row>
    <row r="34" spans="2:6" ht="16.5" customHeight="1" x14ac:dyDescent="0.25">
      <c r="B34" s="21" t="s">
        <v>55</v>
      </c>
      <c r="C34" s="22" t="s">
        <v>35</v>
      </c>
      <c r="D34" s="23">
        <v>3.29</v>
      </c>
      <c r="E34" s="23">
        <f>tblDaily[[#This Row],[वार्षिक]]/12</f>
        <v>100.07083333333333</v>
      </c>
      <c r="F34" s="23">
        <f>tblDaily[[#This Row],[दैनिक]]*365</f>
        <v>1200.8499999999999</v>
      </c>
    </row>
    <row r="35" spans="2:6" ht="16.5" customHeight="1" x14ac:dyDescent="0.25">
      <c r="B35" s="21" t="s">
        <v>55</v>
      </c>
      <c r="C35" s="22" t="s">
        <v>36</v>
      </c>
      <c r="D35" s="23">
        <v>1.64</v>
      </c>
      <c r="E35" s="23">
        <f>tblDaily[[#This Row],[वार्षिक]]/12</f>
        <v>49.883333333333326</v>
      </c>
      <c r="F35" s="23">
        <f>tblDaily[[#This Row],[दैनिक]]*365</f>
        <v>598.59999999999991</v>
      </c>
    </row>
    <row r="36" spans="2:6" ht="16.5" customHeight="1" x14ac:dyDescent="0.25">
      <c r="B36" s="21" t="s">
        <v>55</v>
      </c>
      <c r="C36" s="22" t="s">
        <v>37</v>
      </c>
      <c r="D36" s="23">
        <v>1</v>
      </c>
      <c r="E36" s="23">
        <f>tblDaily[[#This Row],[वार्षिक]]/12</f>
        <v>30.416666666666668</v>
      </c>
      <c r="F36" s="23">
        <f>tblDaily[[#This Row],[दैनिक]]*365</f>
        <v>365</v>
      </c>
    </row>
    <row r="37" spans="2:6" ht="16.5" customHeight="1" x14ac:dyDescent="0.25">
      <c r="B37" s="21" t="s">
        <v>55</v>
      </c>
      <c r="C37" s="22" t="s">
        <v>17</v>
      </c>
      <c r="D37" s="23">
        <v>0</v>
      </c>
      <c r="E37" s="23">
        <f>tblDaily[[#This Row],[वार्षिक]]/12</f>
        <v>0</v>
      </c>
      <c r="F37" s="23">
        <f>tblDaily[[#This Row],[दैनिक]]*365</f>
        <v>0</v>
      </c>
    </row>
    <row r="38" spans="2:6" ht="16.5" customHeight="1" x14ac:dyDescent="0.25">
      <c r="B38" s="21" t="s">
        <v>55</v>
      </c>
      <c r="C38" s="22" t="s">
        <v>18</v>
      </c>
      <c r="D38" s="23">
        <v>0</v>
      </c>
      <c r="E38" s="23">
        <f>tblDaily[[#This Row],[वार्षिक]]/12</f>
        <v>0</v>
      </c>
      <c r="F38" s="23">
        <f>tblDaily[[#This Row],[दैनिक]]*365</f>
        <v>0</v>
      </c>
    </row>
    <row r="39" spans="2:6" ht="16.5" customHeight="1" x14ac:dyDescent="0.25">
      <c r="B39" s="21" t="s">
        <v>55</v>
      </c>
      <c r="C39" s="22" t="s">
        <v>19</v>
      </c>
      <c r="D39" s="23">
        <v>0</v>
      </c>
      <c r="E39" s="23">
        <f>tblDaily[[#This Row],[वार्षिक]]/12</f>
        <v>0</v>
      </c>
      <c r="F39" s="23">
        <f>tblDaily[[#This Row],[दैनिक]]*365</f>
        <v>0</v>
      </c>
    </row>
    <row r="40" spans="2:6" ht="16.5" customHeight="1" x14ac:dyDescent="0.25">
      <c r="B40" s="21" t="s">
        <v>56</v>
      </c>
      <c r="C40" s="22" t="s">
        <v>38</v>
      </c>
      <c r="D40" s="23">
        <v>3.29</v>
      </c>
      <c r="E40" s="23">
        <f>tblDaily[[#This Row],[वार्षिक]]/12</f>
        <v>100.07083333333333</v>
      </c>
      <c r="F40" s="23">
        <f>tblDaily[[#This Row],[दैनिक]]*365</f>
        <v>1200.8499999999999</v>
      </c>
    </row>
    <row r="41" spans="2:6" ht="16.5" customHeight="1" x14ac:dyDescent="0.25">
      <c r="B41" s="21" t="s">
        <v>56</v>
      </c>
      <c r="C41" s="22" t="s">
        <v>39</v>
      </c>
      <c r="D41" s="23">
        <v>1.64</v>
      </c>
      <c r="E41" s="23">
        <f>tblDaily[[#This Row],[वार्षिक]]/12</f>
        <v>49.883333333333326</v>
      </c>
      <c r="F41" s="23">
        <f>tblDaily[[#This Row],[दैनिक]]*365</f>
        <v>598.59999999999991</v>
      </c>
    </row>
    <row r="42" spans="2:6" ht="16.5" customHeight="1" x14ac:dyDescent="0.25">
      <c r="B42" s="21" t="s">
        <v>56</v>
      </c>
      <c r="C42" s="22" t="s">
        <v>40</v>
      </c>
      <c r="D42" s="23">
        <v>6.16</v>
      </c>
      <c r="E42" s="23">
        <f>tblDaily[[#This Row],[वार्षिक]]/12</f>
        <v>187.36666666666667</v>
      </c>
      <c r="F42" s="23">
        <f>tblDaily[[#This Row],[दैनिक]]*365</f>
        <v>2248.4</v>
      </c>
    </row>
    <row r="43" spans="2:6" ht="16.5" customHeight="1" x14ac:dyDescent="0.25">
      <c r="B43" s="21" t="s">
        <v>56</v>
      </c>
      <c r="C43" s="22" t="s">
        <v>41</v>
      </c>
      <c r="D43" s="23">
        <v>3.29</v>
      </c>
      <c r="E43" s="23">
        <f>tblDaily[[#This Row],[वार्षिक]]/12</f>
        <v>100.07083333333333</v>
      </c>
      <c r="F43" s="23">
        <f>tblDaily[[#This Row],[दैनिक]]*365</f>
        <v>1200.8499999999999</v>
      </c>
    </row>
    <row r="44" spans="2:6" ht="16.5" customHeight="1" x14ac:dyDescent="0.25">
      <c r="B44" s="21" t="s">
        <v>56</v>
      </c>
      <c r="C44" s="22" t="s">
        <v>42</v>
      </c>
      <c r="D44" s="23">
        <v>0.82</v>
      </c>
      <c r="E44" s="23">
        <f>tblDaily[[#This Row],[वार्षिक]]/12</f>
        <v>24.941666666666663</v>
      </c>
      <c r="F44" s="23">
        <f>tblDaily[[#This Row],[दैनिक]]*365</f>
        <v>299.29999999999995</v>
      </c>
    </row>
    <row r="45" spans="2:6" ht="16.5" customHeight="1" x14ac:dyDescent="0.25">
      <c r="B45" s="21" t="s">
        <v>56</v>
      </c>
      <c r="C45" s="22" t="s">
        <v>43</v>
      </c>
      <c r="D45" s="23">
        <v>5.48</v>
      </c>
      <c r="E45" s="23">
        <f>tblDaily[[#This Row],[वार्षिक]]/12</f>
        <v>166.68333333333334</v>
      </c>
      <c r="F45" s="23">
        <f>tblDaily[[#This Row],[दैनिक]]*365</f>
        <v>2000.2</v>
      </c>
    </row>
    <row r="46" spans="2:6" ht="16.5" customHeight="1" x14ac:dyDescent="0.25">
      <c r="B46" s="21" t="s">
        <v>56</v>
      </c>
      <c r="C46" s="22" t="s">
        <v>44</v>
      </c>
      <c r="D46" s="23">
        <v>1.64</v>
      </c>
      <c r="E46" s="23">
        <f>tblDaily[[#This Row],[वार्षिक]]/12</f>
        <v>49.883333333333326</v>
      </c>
      <c r="F46" s="23">
        <f>tblDaily[[#This Row],[दैनिक]]*365</f>
        <v>598.59999999999991</v>
      </c>
    </row>
    <row r="47" spans="2:6" ht="16.5" customHeight="1" x14ac:dyDescent="0.25">
      <c r="B47" s="21" t="s">
        <v>56</v>
      </c>
      <c r="C47" s="22" t="s">
        <v>45</v>
      </c>
      <c r="D47" s="23">
        <v>0.82</v>
      </c>
      <c r="E47" s="23">
        <f>tblDaily[[#This Row],[वार्षिक]]/12</f>
        <v>24.941666666666663</v>
      </c>
      <c r="F47" s="23">
        <f>tblDaily[[#This Row],[दैनिक]]*365</f>
        <v>299.29999999999995</v>
      </c>
    </row>
    <row r="48" spans="2:6" ht="16.5" customHeight="1" x14ac:dyDescent="0.25">
      <c r="B48" s="21" t="s">
        <v>56</v>
      </c>
      <c r="C48" s="22" t="s">
        <v>46</v>
      </c>
      <c r="D48" s="23">
        <v>13.15</v>
      </c>
      <c r="E48" s="23">
        <f>tblDaily[[#This Row],[वार्षिक]]/12</f>
        <v>399.97916666666669</v>
      </c>
      <c r="F48" s="23">
        <f>tblDaily[[#This Row],[दैनिक]]*365</f>
        <v>4799.75</v>
      </c>
    </row>
    <row r="49" spans="2:6" ht="16.5" customHeight="1" x14ac:dyDescent="0.25">
      <c r="B49" s="21" t="s">
        <v>56</v>
      </c>
      <c r="C49" s="22" t="s">
        <v>16</v>
      </c>
      <c r="D49" s="23">
        <v>0</v>
      </c>
      <c r="E49" s="23">
        <f>tblDaily[[#This Row],[वार्षिक]]/12</f>
        <v>0</v>
      </c>
      <c r="F49" s="23">
        <f>tblDaily[[#This Row],[दैनिक]]*365</f>
        <v>0</v>
      </c>
    </row>
    <row r="50" spans="2:6" ht="16.5" customHeight="1" x14ac:dyDescent="0.25">
      <c r="B50" s="21" t="s">
        <v>56</v>
      </c>
      <c r="C50" s="22" t="s">
        <v>17</v>
      </c>
      <c r="D50" s="23">
        <v>0</v>
      </c>
      <c r="E50" s="23">
        <f>tblDaily[[#This Row],[वार्षिक]]/12</f>
        <v>0</v>
      </c>
      <c r="F50" s="23">
        <f>tblDaily[[#This Row],[दैनिक]]*365</f>
        <v>0</v>
      </c>
    </row>
    <row r="51" spans="2:6" ht="16.5" customHeight="1" x14ac:dyDescent="0.25">
      <c r="B51" s="21" t="s">
        <v>57</v>
      </c>
      <c r="C51" s="22" t="s">
        <v>47</v>
      </c>
      <c r="D51" s="23">
        <v>13.7</v>
      </c>
      <c r="E51" s="23">
        <f>tblDaily[[#This Row],[वार्षिक]]/12</f>
        <v>416.70833333333331</v>
      </c>
      <c r="F51" s="23">
        <f>tblDaily[[#This Row],[दैनिक]]*365</f>
        <v>5000.5</v>
      </c>
    </row>
    <row r="52" spans="2:6" ht="16.5" customHeight="1" x14ac:dyDescent="0.25">
      <c r="B52" s="21" t="s">
        <v>57</v>
      </c>
      <c r="C52" s="22" t="s">
        <v>0</v>
      </c>
      <c r="D52" s="23">
        <v>32.880000000000003</v>
      </c>
      <c r="E52" s="23">
        <f>tblDaily[[#This Row],[वार्षिक]]/12</f>
        <v>1000.1</v>
      </c>
      <c r="F52" s="23">
        <f>tblDaily[[#This Row],[दैनिक]]*365</f>
        <v>12001.2</v>
      </c>
    </row>
    <row r="53" spans="2:6" ht="16.5" customHeight="1" x14ac:dyDescent="0.25">
      <c r="B53" s="21" t="s">
        <v>57</v>
      </c>
      <c r="C53" s="22" t="s">
        <v>48</v>
      </c>
      <c r="D53" s="23">
        <v>16.440000000000001</v>
      </c>
      <c r="E53" s="23">
        <f>tblDaily[[#This Row],[वार्षिक]]/12</f>
        <v>500.05</v>
      </c>
      <c r="F53" s="23">
        <f>tblDaily[[#This Row],[दैनिक]]*365</f>
        <v>6000.6</v>
      </c>
    </row>
    <row r="54" spans="2:6" ht="16.5" customHeight="1" x14ac:dyDescent="0.25">
      <c r="B54" s="21" t="s">
        <v>57</v>
      </c>
      <c r="C54" s="22" t="s">
        <v>16</v>
      </c>
      <c r="D54" s="23">
        <v>0</v>
      </c>
      <c r="E54" s="23">
        <f>tblDaily[[#This Row],[वार्षिक]]/12</f>
        <v>0</v>
      </c>
      <c r="F54" s="23">
        <f>tblDaily[[#This Row],[दैनिक]]*365</f>
        <v>0</v>
      </c>
    </row>
    <row r="55" spans="2:6" ht="16.5" customHeight="1" x14ac:dyDescent="0.25">
      <c r="B55" s="21" t="s">
        <v>57</v>
      </c>
      <c r="C55" s="22" t="s">
        <v>17</v>
      </c>
      <c r="D55" s="23">
        <v>0</v>
      </c>
      <c r="E55" s="23">
        <f>tblDaily[[#This Row],[वार्षिक]]/12</f>
        <v>0</v>
      </c>
      <c r="F55" s="23">
        <f>tblDaily[[#This Row],[दैनिक]]*365</f>
        <v>0</v>
      </c>
    </row>
    <row r="56" spans="2:6" ht="16.5" customHeight="1" x14ac:dyDescent="0.25">
      <c r="B56" s="24" t="s">
        <v>50</v>
      </c>
      <c r="C56" s="25"/>
      <c r="D56" s="23">
        <f>SUMIF(tblDaily[प्रकार],"आय",tblDaily[दैनिक])-SUMIF(tblDaily[प्रकार],"&lt;&gt;आय",tblDaily[दैनिक])</f>
        <v>107.10000000000014</v>
      </c>
      <c r="E56" s="23">
        <f>SUMIF(tblDaily[प्रकार],"आय",tblDaily[मासिक])-SUMIF(tblDaily[प्रकार],"&lt;&gt;आय",tblDaily[मासिक])</f>
        <v>3257.625</v>
      </c>
      <c r="F56" s="23">
        <f>SUMIF(tblDaily[प्रकार],"आय",tblDaily[वार्षिक])-SUMIF(tblDaily[प्रकार],"&lt;&gt;आय",tblDaily[वार्षिक])</f>
        <v>39091.500000000015</v>
      </c>
    </row>
  </sheetData>
  <mergeCells count="3">
    <mergeCell ref="B2:F2"/>
    <mergeCell ref="H2:Q2"/>
    <mergeCell ref="B10:F10"/>
  </mergeCells>
  <conditionalFormatting sqref="D13:F56">
    <cfRule type="expression" dxfId="34" priority="3">
      <formula>(MOD(ROW(),2)=0)*($B13&lt;&gt;"आय")</formula>
    </cfRule>
    <cfRule type="expression" dxfId="33" priority="10">
      <formula>(MOD(ROW(),2)=0)*($B13="आय")</formula>
    </cfRule>
  </conditionalFormatting>
  <conditionalFormatting sqref="F13:F56">
    <cfRule type="expression" dxfId="32" priority="4">
      <formula>(MOD(ROW(),2)&lt;&gt;0)*($B13&lt;&gt;"आय")</formula>
    </cfRule>
    <cfRule type="expression" dxfId="31" priority="7">
      <formula>(MOD(ROW(),2)&lt;&gt;0)*($B13="आय")</formula>
    </cfRule>
  </conditionalFormatting>
  <conditionalFormatting sqref="E13:E56">
    <cfRule type="expression" dxfId="30" priority="5">
      <formula>(MOD(ROW(),2)&lt;&gt;0)*($B13&lt;&gt;"आय")</formula>
    </cfRule>
    <cfRule type="expression" dxfId="29" priority="8">
      <formula>(MOD(ROW(),2)&lt;&gt;0)*($B13="आय")</formula>
    </cfRule>
  </conditionalFormatting>
  <conditionalFormatting sqref="D13:D56">
    <cfRule type="expression" dxfId="28" priority="6">
      <formula>(MOD(ROW(),2)&lt;&gt;0)*($B13&lt;&gt;"आय")</formula>
    </cfRule>
    <cfRule type="expression" dxfId="27" priority="9">
      <formula>(MOD(ROW(),2)&lt;&gt;0)*($B13="आय")</formula>
    </cfRule>
  </conditionalFormatting>
  <conditionalFormatting sqref="B56:C56 B13:B55">
    <cfRule type="expression" dxfId="26" priority="11">
      <formula>(MOD(ROW(),2)&lt;&gt;0)*($B13="आय")</formula>
    </cfRule>
    <cfRule type="expression" dxfId="25" priority="12">
      <formula>(MOD(ROW(),2)=0)*($B13="आय")</formula>
    </cfRule>
  </conditionalFormatting>
  <conditionalFormatting sqref="C13:C55">
    <cfRule type="expression" dxfId="24" priority="1">
      <formula>(MOD(ROW(),2)&lt;&gt;0)*($B13="आय")</formula>
    </cfRule>
    <cfRule type="expression" dxfId="23" priority="2">
      <formula>(MOD(ROW(),2)=0)*($B13="आय")</formula>
    </cfRule>
  </conditionalFormatting>
  <dataValidations count="1">
    <dataValidation type="list" allowBlank="1" showInputMessage="1" showErrorMessage="1" sqref="B13:B55">
      <formula1>"आय,व्यय,विवेकगत,बचत"</formula1>
    </dataValidation>
  </dataValidations>
  <pageMargins left="0.25" right="0.25" top="0.75" bottom="0.75" header="0.3" footer="0.3"/>
  <pageSetup fitToHeight="0" orientation="portrait" r:id="rId1"/>
  <rowBreaks count="1" manualBreakCount="1">
    <brk id="45" max="16383" man="1"/>
  </rowBreaks>
  <drawing r:id="rId2"/>
  <tableParts count="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TemplateFile" ma:contentTypeID="0x01010008F5A5F018C6EC4E88C09A7D747D6CD1040067BA0D3BFF39BE44935D14A59A02BAFE" ma:contentTypeVersion="56" ma:contentTypeDescription="Create a new document." ma:contentTypeScope="" ma:versionID="3675920b0ad802fce1b23f9550595881">
  <xsd:schema xmlns:xsd="http://www.w3.org/2001/XMLSchema" xmlns:xs="http://www.w3.org/2001/XMLSchema" xmlns:p="http://schemas.microsoft.com/office/2006/metadata/properties" xmlns:ns2="165ae76d-b9d2-415a-b505-f591bf1969c0" targetNamespace="http://schemas.microsoft.com/office/2006/metadata/properties" ma:root="true" ma:fieldsID="a71a4ffa7a00a28efcd53fa0a7a51dfa" ns2:_="">
    <xsd:import namespace="165ae76d-b9d2-415a-b505-f591bf1969c0"/>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5ae76d-b9d2-415a-b505-f591bf1969c0"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0:00:00Z"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lockPublish" ma:index="12" nillable="true" ma:displayName="Block from Publishing?" ma:default="" ma:internalName="BlockPublish" ma:readOnly="false">
      <xsd:simpleType>
        <xsd:restriction base="dms:Boolean"/>
      </xsd:simpleType>
    </xsd:element>
    <xsd:element name="BugNumber" ma:index="13" nillable="true" ma:displayName="Bug Number" ma:default="" ma:internalName="BugNumber" ma:readOnly="false">
      <xsd:simpleType>
        <xsd:restriction base="dms:Text"/>
      </xsd:simpleType>
    </xsd:element>
    <xsd:element name="CampaignTagsTaxHTField0" ma:index="15" nillable="true" ma:taxonomy="true" ma:internalName="CampaignTagsTaxHTField0" ma:taxonomyFieldName="CampaignTags" ma:displayName="Campaigns" ma:readOnly="false" ma:default="" ma:fieldId="{b4c9b0ea-6319-4e26-add0-8704627e9ad3}"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6" nillable="true" ma:displayName="Client Viewer" ma:default="" ma:internalName="TPClientViewer">
      <xsd:simpleType>
        <xsd:restriction base="dms:Text"/>
      </xsd:simpleType>
    </xsd:element>
    <xsd:element name="ClipArtFilename" ma:index="17" nillable="true" ma:displayName="Clip Art Name" ma:default="" ma:internalName="ClipArtFilename" ma:readOnly="false">
      <xsd:simpleType>
        <xsd:restriction base="dms:Text"/>
      </xsd:simpleType>
    </xsd:element>
    <xsd:element name="TPCommandLine" ma:index="18" nillable="true" ma:displayName="Command Line" ma:default="" ma:internalName="TPCommandLine">
      <xsd:simpleType>
        <xsd:restriction base="dms:Text"/>
      </xsd:simpleType>
    </xsd:element>
    <xsd:element name="TPComponent" ma:index="19" nillable="true" ma:displayName="Component" ma:default="" ma:internalName="TPComponent">
      <xsd:simpleType>
        <xsd:restriction base="dms:Text"/>
      </xsd:simpleType>
    </xsd:element>
    <xsd:element name="ContentItem" ma:index="20" nillable="true" ma:displayName="Content Item" ma:default="" ma:hidden="true" ma:internalName="ContentItem" ma:readOnly="false">
      <xsd:simpleType>
        <xsd:restriction base="dms:Unknown"/>
      </xsd:simpleType>
    </xsd:element>
    <xsd:element name="CrawlForDependencies" ma:index="22" nillable="true" ma:displayName="Crawl for Dependencies?" ma:default="true" ma:internalName="CrawlForDependencies" ma:readOnly="false">
      <xsd:simpleType>
        <xsd:restriction base="dms:Boolean"/>
      </xsd:simpleType>
    </xsd:element>
    <xsd:element name="CSXHash" ma:index="25" nillable="true" ma:displayName="CSX Hash" ma:default="" ma:indexed="true" ma:internalName="CSXHash" ma:readOnly="false">
      <xsd:simpleType>
        <xsd:restriction base="dms:Text"/>
      </xsd:simpleType>
    </xsd:element>
    <xsd:element name="CSXSubmissionMarket" ma:index="26" nillable="true" ma:displayName="CSX Submission Market" ma:default="" ma:list="{BA786272-8D62-41C0-BD7A-FE865FD2F0B3}" ma:internalName="CSXSubmissionMarket" ma:readOnly="false" ma:showField="MarketName" ma:web="165ae76d-b9d2-415a-b505-f591bf1969c0">
      <xsd:simpleType>
        <xsd:restriction base="dms:Lookup"/>
      </xsd:simpleType>
    </xsd:element>
    <xsd:element name="CSXUpdate" ma:index="27" nillable="true" ma:displayName="CSX Updated?" ma:default="false" ma:internalName="CSXUpdate" ma:readOnly="false">
      <xsd:simpleType>
        <xsd:restriction base="dms:Boolean"/>
      </xsd:simpleType>
    </xsd:element>
    <xsd:element name="IntlLangReviewDate" ma:index="28" nillable="true" ma:displayName="Date to Complete Intl QA" ma:default="" ma:internalName="IntlLangReviewDate" ma:readOnly="false">
      <xsd:simpleType>
        <xsd:restriction base="dms:DateTime"/>
      </xsd:simpleType>
    </xsd:element>
    <xsd:element name="IsDeleted" ma:index="29" nillable="true" ma:displayName="Deleted?" ma:default="" ma:internalName="IsDeleted" ma:readOnly="false">
      <xsd:simpleType>
        <xsd:restriction base="dms:Boolean"/>
      </xsd:simpleType>
    </xsd:element>
    <xsd:element name="APDescription" ma:index="30" nillable="true" ma:displayName="Description" ma:default="" ma:internalName="APDescription" ma:readOnly="false">
      <xsd:simpleType>
        <xsd:restriction base="dms:Note"/>
      </xsd:simpleType>
    </xsd:element>
    <xsd:element name="DirectSourceMarket" ma:index="31" nillable="true" ma:displayName="Direct Source Market Group" ma:default="" ma:internalName="DirectSourceMarket" ma:readOnly="false">
      <xsd:simpleType>
        <xsd:restriction base="dms:Text"/>
      </xsd:simpleType>
    </xsd:element>
    <xsd:element name="Downloads" ma:index="32" nillable="true" ma:displayName="Downloads" ma:default="0" ma:hidden="true" ma:internalName="Downloads" ma:readOnly="false">
      <xsd:simpleType>
        <xsd:restriction base="dms:Unknown"/>
      </xsd:simpleType>
    </xsd:element>
    <xsd:element name="DSATActionTaken" ma:index="33"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4"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5" nillable="true" ma:displayName="Editorial Status" ma:default="" ma:internalName="EditorialStatus" ma:readOnly="false">
      <xsd:simpleType>
        <xsd:restriction base="dms:Unknown"/>
      </xsd:simpleType>
    </xsd:element>
    <xsd:element name="EditorialTags" ma:index="36" nillable="true" ma:displayName="Editorial Tags" ma:default="" ma:internalName="EditorialTags">
      <xsd:simpleType>
        <xsd:restriction base="dms:Unknown"/>
      </xsd:simpleType>
    </xsd:element>
    <xsd:element name="TPExecutable" ma:index="37" nillable="true" ma:displayName="Executable" ma:default="" ma:internalName="TPExecutable">
      <xsd:simpleType>
        <xsd:restriction base="dms:Text"/>
      </xsd:simpleType>
    </xsd:element>
    <xsd:element name="FeatureTagsTaxHTField0" ma:index="39" nillable="true" ma:taxonomy="true" ma:internalName="FeatureTagsTaxHTField0" ma:taxonomyFieldName="FeatureTags" ma:displayName="Features" ma:readOnly="false" ma:default="" ma:fieldId="{21057ac2-e276-40bd-8bf2-ba045e8be845}"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0" nillable="true" ma:displayName="Friendly Name" ma:default="" ma:internalName="TPFriendlyName">
      <xsd:simpleType>
        <xsd:restriction base="dms:Text"/>
      </xsd:simpleType>
    </xsd:element>
    <xsd:element name="FriendlyTitle" ma:index="41" nillable="true" ma:displayName="Friendly Title" ma:default="" ma:description="Shorter title to be used when displaying search results" ma:internalName="FriendlyTitle" ma:readOnly="false">
      <xsd:simpleType>
        <xsd:restriction base="dms:Text"/>
      </xsd:simpleType>
    </xsd:element>
    <xsd:element name="PrimaryImageGen" ma:index="42" nillable="true" ma:displayName="Generate Images?" ma:default="true" ma:internalName="PrimaryImageGen">
      <xsd:simpleType>
        <xsd:restriction base="dms:Boolean"/>
      </xsd:simpleType>
    </xsd:element>
    <xsd:element name="HandoffToMSDN" ma:index="43" nillable="true" ma:displayName="Handoff To MSDN Date" ma:default="" ma:internalName="HandoffToMSDN" ma:readOnly="false">
      <xsd:simpleType>
        <xsd:restriction base="dms:DateTime"/>
      </xsd:simpleType>
    </xsd:element>
    <xsd:element name="InProjectListLookup" ma:index="44" nillable="true" ma:displayName="InProjectListLookup" ma:list="{4FBDF52F-FE40-411A-958F-520F0BF7963F}" ma:internalName="InProjectListLookup" ma:readOnly="true" ma:showField="InProjectList" ma:web="165ae76d-b9d2-415a-b505-f591bf1969c0">
      <xsd:complexType>
        <xsd:complexContent>
          <xsd:extension base="dms:MultiChoiceLookup">
            <xsd:sequence>
              <xsd:element name="Value" type="dms:Lookup" maxOccurs="unbounded" minOccurs="0" nillable="true"/>
            </xsd:sequence>
          </xsd:extension>
        </xsd:complexContent>
      </xsd:complexType>
    </xsd:element>
    <xsd:element name="TPInstallLocation" ma:index="45" nillable="true" ma:displayName="Install Location" ma:default="" ma:internalName="TPInstallLocation">
      <xsd:simpleType>
        <xsd:restriction base="dms:Text"/>
      </xsd:simpleType>
    </xsd:element>
    <xsd:element name="InternalTagsTaxHTField0" ma:index="47" nillable="true" ma:taxonomy="true" ma:internalName="InternalTagsTaxHTField0" ma:taxonomyFieldName="InternalTags" ma:displayName="Internal Tags" ma:readOnly="false" ma:default="" ma:fieldId="{72a4ee0c-a9df-4edc-9014-dfe07341c137}"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8" nillable="true" ma:displayName="Intl Lang QA Review Required?" ma:default="" ma:internalName="IntlLangReview" ma:readOnly="false">
      <xsd:simpleType>
        <xsd:restriction base="dms:Boolean"/>
      </xsd:simpleType>
    </xsd:element>
    <xsd:element name="IntlLangReviewer" ma:index="49" nillable="true" ma:displayName="Intl Lang QA Reviewer" ma:default="" ma:internalName="IntlLangReviewer" ma:readOnly="false">
      <xsd:simpleType>
        <xsd:restriction base="dms:Text"/>
      </xsd:simpleType>
    </xsd:element>
    <xsd:element name="MarketSpecific" ma:index="50" nillable="true" ma:displayName="Is Market Specific?" ma:default="" ma:internalName="MarketSpecific" ma:readOnly="false">
      <xsd:simpleType>
        <xsd:restriction base="dms:Boolean"/>
      </xsd:simpleType>
    </xsd:element>
    <xsd:element name="LastCompleteVersionLookup" ma:index="51" nillable="true" ma:displayName="Last Complete Version Lookup" ma:default="" ma:list="{4FBDF52F-FE40-411A-958F-520F0BF7963F}" ma:internalName="LastCompleteVersionLookup" ma:readOnly="true" ma:showField="LastCompleteVersion" ma:web="165ae76d-b9d2-415a-b505-f591bf1969c0">
      <xsd:complexType>
        <xsd:complexContent>
          <xsd:extension base="dms:MultiChoiceLookup">
            <xsd:sequence>
              <xsd:element name="Value" type="dms:Lookup" maxOccurs="unbounded" minOccurs="0" nillable="true"/>
            </xsd:sequence>
          </xsd:extension>
        </xsd:complexContent>
      </xsd:complexType>
    </xsd:element>
    <xsd:element name="LastHandOff" ma:index="52" nillable="true" ma:displayName="Last Hand-off" ma:default="" ma:internalName="LastHandOff" ma:readOnly="false">
      <xsd:simpleType>
        <xsd:restriction base="dms:DateTime"/>
      </xsd:simpleType>
    </xsd:element>
    <xsd:element name="LastModifiedDateTime" ma:index="53" nillable="true" ma:displayName="Last Modified Date" ma:default="" ma:internalName="LastModifiedDateTime" ma:readOnly="false">
      <xsd:simpleType>
        <xsd:restriction base="dms:DateTime"/>
      </xsd:simpleType>
    </xsd:element>
    <xsd:element name="LastPreviewErrorLookup" ma:index="54" nillable="true" ma:displayName="Last Preview Attempt Error" ma:default="" ma:list="{4FBDF52F-FE40-411A-958F-520F0BF7963F}" ma:internalName="LastPreviewErrorLookup" ma:readOnly="true" ma:showField="LastPreviewError" ma:web="165ae76d-b9d2-415a-b505-f591bf1969c0">
      <xsd:complexType>
        <xsd:complexContent>
          <xsd:extension base="dms:MultiChoiceLookup">
            <xsd:sequence>
              <xsd:element name="Value" type="dms:Lookup" maxOccurs="unbounded" minOccurs="0" nillable="true"/>
            </xsd:sequence>
          </xsd:extension>
        </xsd:complexContent>
      </xsd:complexType>
    </xsd:element>
    <xsd:element name="LastPreviewResultLookup" ma:index="55" nillable="true" ma:displayName="Last Preview Attempt Result" ma:default="" ma:list="{4FBDF52F-FE40-411A-958F-520F0BF7963F}" ma:internalName="LastPreviewResultLookup" ma:readOnly="true" ma:showField="LastPreviewResult" ma:web="165ae76d-b9d2-415a-b505-f591bf1969c0">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6" nillable="true" ma:displayName="Last Preview Attempted On" ma:default="" ma:list="{4FBDF52F-FE40-411A-958F-520F0BF7963F}" ma:internalName="LastPreviewAttemptDateLookup" ma:readOnly="true" ma:showField="LastPreviewAttemptDate" ma:web="165ae76d-b9d2-415a-b505-f591bf1969c0">
      <xsd:complexType>
        <xsd:complexContent>
          <xsd:extension base="dms:MultiChoiceLookup">
            <xsd:sequence>
              <xsd:element name="Value" type="dms:Lookup" maxOccurs="unbounded" minOccurs="0" nillable="true"/>
            </xsd:sequence>
          </xsd:extension>
        </xsd:complexContent>
      </xsd:complexType>
    </xsd:element>
    <xsd:element name="LastPreviewedByLookup" ma:index="57" nillable="true" ma:displayName="Last Previewed By" ma:default="" ma:list="{4FBDF52F-FE40-411A-958F-520F0BF7963F}" ma:internalName="LastPreviewedByLookup" ma:readOnly="true" ma:showField="LastPreviewedBy" ma:web="165ae76d-b9d2-415a-b505-f591bf1969c0">
      <xsd:complexType>
        <xsd:complexContent>
          <xsd:extension base="dms:MultiChoiceLookup">
            <xsd:sequence>
              <xsd:element name="Value" type="dms:Lookup" maxOccurs="unbounded" minOccurs="0" nillable="true"/>
            </xsd:sequence>
          </xsd:extension>
        </xsd:complexContent>
      </xsd:complexType>
    </xsd:element>
    <xsd:element name="LastPreviewTimeLookup" ma:index="58" nillable="true" ma:displayName="Last Previewed Date" ma:default="" ma:list="{4FBDF52F-FE40-411A-958F-520F0BF7963F}" ma:internalName="LastPreviewTimeLookup" ma:readOnly="true" ma:showField="LastPreviewTime" ma:web="165ae76d-b9d2-415a-b505-f591bf1969c0">
      <xsd:complexType>
        <xsd:complexContent>
          <xsd:extension base="dms:MultiChoiceLookup">
            <xsd:sequence>
              <xsd:element name="Value" type="dms:Lookup" maxOccurs="unbounded" minOccurs="0" nillable="true"/>
            </xsd:sequence>
          </xsd:extension>
        </xsd:complexContent>
      </xsd:complexType>
    </xsd:element>
    <xsd:element name="LastPreviewVersionLookup" ma:index="59" nillable="true" ma:displayName="Last Previewed Version" ma:default="" ma:list="{4FBDF52F-FE40-411A-958F-520F0BF7963F}" ma:internalName="LastPreviewVersionLookup" ma:readOnly="true" ma:showField="LastPreviewVersion" ma:web="165ae76d-b9d2-415a-b505-f591bf1969c0">
      <xsd:complexType>
        <xsd:complexContent>
          <xsd:extension base="dms:MultiChoiceLookup">
            <xsd:sequence>
              <xsd:element name="Value" type="dms:Lookup" maxOccurs="unbounded" minOccurs="0" nillable="true"/>
            </xsd:sequence>
          </xsd:extension>
        </xsd:complexContent>
      </xsd:complexType>
    </xsd:element>
    <xsd:element name="LastPublishErrorLookup" ma:index="60" nillable="true" ma:displayName="Last Publish Attempt Error" ma:default="" ma:list="{4FBDF52F-FE40-411A-958F-520F0BF7963F}" ma:internalName="LastPublishErrorLookup" ma:readOnly="true" ma:showField="LastPublishError" ma:web="165ae76d-b9d2-415a-b505-f591bf1969c0">
      <xsd:complexType>
        <xsd:complexContent>
          <xsd:extension base="dms:MultiChoiceLookup">
            <xsd:sequence>
              <xsd:element name="Value" type="dms:Lookup" maxOccurs="unbounded" minOccurs="0" nillable="true"/>
            </xsd:sequence>
          </xsd:extension>
        </xsd:complexContent>
      </xsd:complexType>
    </xsd:element>
    <xsd:element name="LastPublishResultLookup" ma:index="61" nillable="true" ma:displayName="Last Publish Attempt Result" ma:default="" ma:list="{4FBDF52F-FE40-411A-958F-520F0BF7963F}" ma:internalName="LastPublishResultLookup" ma:readOnly="true" ma:showField="LastPublishResult" ma:web="165ae76d-b9d2-415a-b505-f591bf1969c0">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2" nillable="true" ma:displayName="Last Publish Attempted On" ma:default="" ma:list="{4FBDF52F-FE40-411A-958F-520F0BF7963F}" ma:internalName="LastPublishAttemptDateLookup" ma:readOnly="true" ma:showField="LastPublishAttemptDate" ma:web="165ae76d-b9d2-415a-b505-f591bf1969c0">
      <xsd:complexType>
        <xsd:complexContent>
          <xsd:extension base="dms:MultiChoiceLookup">
            <xsd:sequence>
              <xsd:element name="Value" type="dms:Lookup" maxOccurs="unbounded" minOccurs="0" nillable="true"/>
            </xsd:sequence>
          </xsd:extension>
        </xsd:complexContent>
      </xsd:complexType>
    </xsd:element>
    <xsd:element name="LastPublishedByLookup" ma:index="63" nillable="true" ma:displayName="Last Published By" ma:default="" ma:list="{4FBDF52F-FE40-411A-958F-520F0BF7963F}" ma:internalName="LastPublishedByLookup" ma:readOnly="true" ma:showField="LastPublishedBy" ma:web="165ae76d-b9d2-415a-b505-f591bf1969c0">
      <xsd:complexType>
        <xsd:complexContent>
          <xsd:extension base="dms:MultiChoiceLookup">
            <xsd:sequence>
              <xsd:element name="Value" type="dms:Lookup" maxOccurs="unbounded" minOccurs="0" nillable="true"/>
            </xsd:sequence>
          </xsd:extension>
        </xsd:complexContent>
      </xsd:complexType>
    </xsd:element>
    <xsd:element name="LastPublishTimeLookup" ma:index="64" nillable="true" ma:displayName="Last Published Date" ma:default="" ma:list="{4FBDF52F-FE40-411A-958F-520F0BF7963F}" ma:internalName="LastPublishTimeLookup" ma:readOnly="true" ma:showField="LastPublishTime" ma:web="165ae76d-b9d2-415a-b505-f591bf1969c0">
      <xsd:complexType>
        <xsd:complexContent>
          <xsd:extension base="dms:MultiChoiceLookup">
            <xsd:sequence>
              <xsd:element name="Value" type="dms:Lookup" maxOccurs="unbounded" minOccurs="0" nillable="true"/>
            </xsd:sequence>
          </xsd:extension>
        </xsd:complexContent>
      </xsd:complexType>
    </xsd:element>
    <xsd:element name="LastPublishVersionLookup" ma:index="65" nillable="true" ma:displayName="Last Published Version" ma:default="" ma:list="{4FBDF52F-FE40-411A-958F-520F0BF7963F}" ma:internalName="LastPublishVersionLookup" ma:readOnly="true" ma:showField="LastPublishVersion" ma:web="165ae76d-b9d2-415a-b505-f591bf1969c0">
      <xsd:complexType>
        <xsd:complexContent>
          <xsd:extension base="dms:MultiChoiceLookup">
            <xsd:sequence>
              <xsd:element name="Value" type="dms:Lookup" maxOccurs="unbounded" minOccurs="0" nillable="true"/>
            </xsd:sequence>
          </xsd:extension>
        </xsd:complexContent>
      </xsd:complexType>
    </xsd:element>
    <xsd:element name="TPLaunchHelpLinkType" ma:index="66"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7" nillable="true" ma:displayName="Legacy Data" ma:default="" ma:internalName="LegacyData" ma:readOnly="false">
      <xsd:simpleType>
        <xsd:restriction base="dms:Note"/>
      </xsd:simpleType>
    </xsd:element>
    <xsd:element name="TPLaunchHelpLink" ma:index="68" nillable="true" ma:displayName="Link to Launch Help Topic" ma:default="" ma:internalName="TPLaunchHelpLink">
      <xsd:simpleType>
        <xsd:restriction base="dms:Text"/>
      </xsd:simpleType>
    </xsd:element>
    <xsd:element name="LocComments" ma:index="69" nillable="true" ma:displayName="Loc Approval Comments" ma:default="" ma:internalName="LocComments" ma:readOnly="false">
      <xsd:simpleType>
        <xsd:restriction base="dms:Note"/>
      </xsd:simpleType>
    </xsd:element>
    <xsd:element name="LocLastLocAttemptVersionLookup" ma:index="70" nillable="true" ma:displayName="Loc Last Loc Attempt Version" ma:default="" ma:list="{8C392689-7695-4FC2-AE05-851F6CDD9954}" ma:internalName="LocLastLocAttemptVersionLookup" ma:readOnly="false" ma:showField="LastLocAttemptVersion" ma:web="165ae76d-b9d2-415a-b505-f591bf1969c0">
      <xsd:simpleType>
        <xsd:restriction base="dms:Lookup"/>
      </xsd:simpleType>
    </xsd:element>
    <xsd:element name="LocLastLocAttemptVersionTypeLookup" ma:index="71" nillable="true" ma:displayName="Loc Last Loc Attempt Version Type" ma:default="" ma:list="{8C392689-7695-4FC2-AE05-851F6CDD9954}" ma:internalName="LocLastLocAttemptVersionTypeLookup" ma:readOnly="true" ma:showField="LastLocAttemptVersionType" ma:web="165ae76d-b9d2-415a-b505-f591bf1969c0">
      <xsd:simpleType>
        <xsd:restriction base="dms:Lookup"/>
      </xsd:simpleType>
    </xsd:element>
    <xsd:element name="LocManualTestRequired" ma:index="72" nillable="true" ma:displayName="Loc Manual Test Required" ma:default="" ma:internalName="LocManualTestRequired" ma:readOnly="false">
      <xsd:simpleType>
        <xsd:restriction base="dms:Boolean"/>
      </xsd:simpleType>
    </xsd:element>
    <xsd:element name="LocMarketGroupTiers2" ma:index="73" nillable="true" ma:displayName="Loc Market Group Tiers" ma:internalName="LocMarketGroupTiers2" ma:readOnly="false">
      <xsd:simpleType>
        <xsd:restriction base="dms:Unknown"/>
      </xsd:simpleType>
    </xsd:element>
    <xsd:element name="LocNewPublishedVersionLookup" ma:index="74" nillable="true" ma:displayName="Loc New Published Version Lookup" ma:default="" ma:list="{8C392689-7695-4FC2-AE05-851F6CDD9954}" ma:internalName="LocNewPublishedVersionLookup" ma:readOnly="true" ma:showField="NewPublishedVersion" ma:web="165ae76d-b9d2-415a-b505-f591bf1969c0">
      <xsd:simpleType>
        <xsd:restriction base="dms:Lookup"/>
      </xsd:simpleType>
    </xsd:element>
    <xsd:element name="LocOverallHandbackStatusLookup" ma:index="75" nillable="true" ma:displayName="Loc Overall Handback Status" ma:default="" ma:list="{8C392689-7695-4FC2-AE05-851F6CDD9954}" ma:internalName="LocOverallHandbackStatusLookup" ma:readOnly="true" ma:showField="OverallHandbackStatus" ma:web="165ae76d-b9d2-415a-b505-f591bf1969c0">
      <xsd:simpleType>
        <xsd:restriction base="dms:Lookup"/>
      </xsd:simpleType>
    </xsd:element>
    <xsd:element name="LocOverallLocStatusLookup" ma:index="76" nillable="true" ma:displayName="Loc Overall Localize Status" ma:default="" ma:list="{8C392689-7695-4FC2-AE05-851F6CDD9954}" ma:internalName="LocOverallLocStatusLookup" ma:readOnly="true" ma:showField="OverallLocStatus" ma:web="165ae76d-b9d2-415a-b505-f591bf1969c0">
      <xsd:simpleType>
        <xsd:restriction base="dms:Lookup"/>
      </xsd:simpleType>
    </xsd:element>
    <xsd:element name="LocOverallPreviewStatusLookup" ma:index="77" nillable="true" ma:displayName="Loc Overall Preview Status" ma:default="" ma:list="{8C392689-7695-4FC2-AE05-851F6CDD9954}" ma:internalName="LocOverallPreviewStatusLookup" ma:readOnly="true" ma:showField="OverallPreviewStatus" ma:web="165ae76d-b9d2-415a-b505-f591bf1969c0">
      <xsd:simpleType>
        <xsd:restriction base="dms:Lookup"/>
      </xsd:simpleType>
    </xsd:element>
    <xsd:element name="LocOverallPublishStatusLookup" ma:index="78" nillable="true" ma:displayName="Loc Overall Publish Status" ma:default="" ma:list="{8C392689-7695-4FC2-AE05-851F6CDD9954}" ma:internalName="LocOverallPublishStatusLookup" ma:readOnly="true" ma:showField="OverallPublishStatus" ma:web="165ae76d-b9d2-415a-b505-f591bf1969c0">
      <xsd:simpleType>
        <xsd:restriction base="dms:Lookup"/>
      </xsd:simpleType>
    </xsd:element>
    <xsd:element name="IntlLocPriority" ma:index="79" nillable="true" ma:displayName="Loc Priority" ma:default="" ma:internalName="IntlLocPriority" ma:readOnly="false">
      <xsd:simpleType>
        <xsd:restriction base="dms:Unknown"/>
      </xsd:simpleType>
    </xsd:element>
    <xsd:element name="LocProcessedForHandoffsLookup" ma:index="80" nillable="true" ma:displayName="Loc Processed For Handoffs" ma:default="" ma:list="{8C392689-7695-4FC2-AE05-851F6CDD9954}" ma:internalName="LocProcessedForHandoffsLookup" ma:readOnly="true" ma:showField="ProcessedForHandoffs" ma:web="165ae76d-b9d2-415a-b505-f591bf1969c0">
      <xsd:simpleType>
        <xsd:restriction base="dms:Lookup"/>
      </xsd:simpleType>
    </xsd:element>
    <xsd:element name="LocProcessedForMarketsLookup" ma:index="81" nillable="true" ma:displayName="Loc Processed For Markets" ma:default="" ma:list="{8C392689-7695-4FC2-AE05-851F6CDD9954}" ma:internalName="LocProcessedForMarketsLookup" ma:readOnly="true" ma:showField="ProcessedForMarkets" ma:web="165ae76d-b9d2-415a-b505-f591bf1969c0">
      <xsd:simpleType>
        <xsd:restriction base="dms:Lookup"/>
      </xsd:simpleType>
    </xsd:element>
    <xsd:element name="LocPublishedDependentAssetsLookup" ma:index="82" nillable="true" ma:displayName="Loc Published Dependent Assets" ma:default="" ma:list="{8C392689-7695-4FC2-AE05-851F6CDD9954}" ma:internalName="LocPublishedDependentAssetsLookup" ma:readOnly="true" ma:showField="PublishedDependentAssets" ma:web="165ae76d-b9d2-415a-b505-f591bf1969c0">
      <xsd:simpleType>
        <xsd:restriction base="dms:Lookup"/>
      </xsd:simpleType>
    </xsd:element>
    <xsd:element name="LocPublishedLinkedAssetsLookup" ma:index="83" nillable="true" ma:displayName="Loc Published Linked Assets" ma:default="" ma:list="{8C392689-7695-4FC2-AE05-851F6CDD9954}" ma:internalName="LocPublishedLinkedAssetsLookup" ma:readOnly="true" ma:showField="PublishedLinkedAssets" ma:web="165ae76d-b9d2-415a-b505-f591bf1969c0">
      <xsd:simpleType>
        <xsd:restriction base="dms:Lookup"/>
      </xsd:simpleType>
    </xsd:element>
    <xsd:element name="LocRecommendedHandoff" ma:index="84" nillable="true" ma:displayName="Loc Recommended Handoff" ma:default="" ma:indexed="true" ma:internalName="LocRecommendedHandoff" ma:readOnly="false">
      <xsd:simpleType>
        <xsd:restriction base="dms:Text"/>
      </xsd:simpleType>
    </xsd:element>
    <xsd:element name="LocalizationTagsTaxHTField0" ma:index="86" nillable="true" ma:taxonomy="true" ma:internalName="LocalizationTagsTaxHTField0" ma:taxonomyFieldName="LocalizationTags" ma:displayName="Localization Tags" ma:readOnly="false" ma:default="" ma:fieldId="{e030a992-43d4-4936-a058-bef2763057ef}"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7" nillable="true" ma:displayName="Machine Translated" ma:default="" ma:internalName="MachineTranslated" ma:readOnly="false">
      <xsd:simpleType>
        <xsd:restriction base="dms:Boolean"/>
      </xsd:simpleType>
    </xsd:element>
    <xsd:element name="Manager" ma:index="88" nillable="true" ma:displayName="Manager" ma:hidden="true" ma:internalName="Manager" ma:readOnly="false">
      <xsd:simpleType>
        <xsd:restriction base="dms:Text"/>
      </xsd:simpleType>
    </xsd:element>
    <xsd:element name="Markets" ma:index="89" nillable="true" ma:displayName="Markets" ma:default="" ma:description="Leave blank to show in all markets" ma:list="{BA786272-8D62-41C0-BD7A-FE865FD2F0B3}" ma:internalName="Markets" ma:readOnly="false" ma:showField="MarketName" ma:web="165ae76d-b9d2-415a-b505-f591bf1969c0">
      <xsd:complexType>
        <xsd:complexContent>
          <xsd:extension base="dms:MultiChoiceLookup">
            <xsd:sequence>
              <xsd:element name="Value" type="dms:Lookup" maxOccurs="unbounded" minOccurs="0" nillable="true"/>
            </xsd:sequence>
          </xsd:extension>
        </xsd:complexContent>
      </xsd:complexType>
    </xsd:element>
    <xsd:element name="Milestone" ma:index="90" nillable="true" ma:displayName="Milestone" ma:default="" ma:internalName="Milestone" ma:readOnly="false">
      <xsd:simpleType>
        <xsd:restriction base="dms:Unknown"/>
      </xsd:simpleType>
    </xsd:element>
    <xsd:element name="TPNamespace" ma:index="93" nillable="true" ma:displayName="Namespace" ma:default="" ma:internalName="TPNamespace">
      <xsd:simpleType>
        <xsd:restriction base="dms:Text"/>
      </xsd:simpleType>
    </xsd:element>
    <xsd:element name="NumericId" ma:index="94" nillable="true" ma:displayName="Numeric ID" ma:default="" ma:indexed="true" ma:internalName="NumericId" ma:readOnly="false">
      <xsd:simpleType>
        <xsd:restriction base="dms:Number"/>
      </xsd:simpleType>
    </xsd:element>
    <xsd:element name="NumOfRatingsLookup" ma:index="95" nillable="true" ma:displayName="NumOfRatings" ma:default="" ma:list="{4FBDF52F-FE40-411A-958F-520F0BF7963F}" ma:internalName="NumOfRatingsLookup" ma:readOnly="true" ma:showField="NumOfRatings" ma:web="165ae76d-b9d2-415a-b505-f591bf1969c0">
      <xsd:complexType>
        <xsd:complexContent>
          <xsd:extension base="dms:MultiChoiceLookup">
            <xsd:sequence>
              <xsd:element name="Value" type="dms:Lookup" maxOccurs="unbounded" minOccurs="0" nillable="true"/>
            </xsd:sequence>
          </xsd:extension>
        </xsd:complexContent>
      </xsd:complexType>
    </xsd:element>
    <xsd:element name="OOCacheId" ma:index="96" nillable="true" ma:displayName="OOCacheId" ma:internalName="OOCacheId" ma:readOnly="false">
      <xsd:simpleType>
        <xsd:restriction base="dms:Text"/>
      </xsd:simpleType>
    </xsd:element>
    <xsd:element name="OpenTemplate" ma:index="97" nillable="true" ma:displayName="Open Template" ma:default="true" ma:internalName="OpenTemplate">
      <xsd:simpleType>
        <xsd:restriction base="dms:Boolean"/>
      </xsd:simpleType>
    </xsd:element>
    <xsd:element name="OriginAsset" ma:index="98" nillable="true" ma:displayName="Origin Asset" ma:default="" ma:internalName="OriginAsset" ma:readOnly="false">
      <xsd:simpleType>
        <xsd:restriction base="dms:Text"/>
      </xsd:simpleType>
    </xsd:element>
    <xsd:element name="OriginalRelease" ma:index="99"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0" nillable="true" ma:displayName="Original Source Market Group" ma:default="" ma:internalName="OriginalSourceMarket" ma:readOnly="false">
      <xsd:simpleType>
        <xsd:restriction base="dms:Text"/>
      </xsd:simpleType>
    </xsd:element>
    <xsd:element name="OutputCachingOn" ma:index="101" nillable="true" ma:displayName="Output Caching" ma:default="true" ma:hidden="true" ma:internalName="OutputCachingOn" ma:readOnly="false">
      <xsd:simpleType>
        <xsd:restriction base="dms:Boolean"/>
      </xsd:simpleType>
    </xsd:element>
    <xsd:element name="ParentAssetId" ma:index="102" nillable="true" ma:displayName="Parent Asset Id" ma:default="" ma:internalName="ParentAssetId" ma:readOnly="false">
      <xsd:simpleType>
        <xsd:restriction base="dms:Text"/>
      </xsd:simpleType>
    </xsd:element>
    <xsd:element name="PlannedPubDate" ma:index="103" nillable="true" ma:displayName="Planned Publish Date" ma:default="" ma:indexed="true" ma:internalName="PlannedPubDate" ma:readOnly="false">
      <xsd:simpleType>
        <xsd:restriction base="dms:DateTime"/>
      </xsd:simpleType>
    </xsd:element>
    <xsd:element name="PolicheckWords" ma:index="104" nillable="true" ma:displayName="Policheck Words" ma:default="" ma:internalName="PolicheckWords" ma:readOnly="false">
      <xsd:simpleType>
        <xsd:restriction base="dms:Text"/>
      </xsd:simpleType>
    </xsd:element>
    <xsd:element name="BusinessGroup" ma:index="105" nillable="true" ma:displayName="Product Division Owner" ma:default="" ma:internalName="BusinessGroup" ma:readOnly="false">
      <xsd:simpleType>
        <xsd:restriction base="dms:Unknown"/>
      </xsd:simpleType>
    </xsd:element>
    <xsd:element name="UAProjectedTotalWords" ma:index="106" nillable="true" ma:displayName="Projected Word Count" ma:default="" ma:internalName="UAProjectedTotalWords" ma:readOnly="false">
      <xsd:simpleType>
        <xsd:restriction base="dms:Unknown"/>
      </xsd:simpleType>
    </xsd:element>
    <xsd:element name="Provider" ma:index="107" nillable="true" ma:displayName="Provider" ma:default="" ma:internalName="Provider" ma:readOnly="false">
      <xsd:simpleType>
        <xsd:restriction base="dms:Unknown"/>
      </xsd:simpleType>
    </xsd:element>
    <xsd:element name="Providers" ma:index="108" nillable="true" ma:displayName="Providers" ma:default="" ma:internalName="Providers">
      <xsd:simpleType>
        <xsd:restriction base="dms:Unknown"/>
      </xsd:simpleType>
    </xsd:element>
    <xsd:element name="PublishStatusLookup" ma:index="109" nillable="true" ma:displayName="Publish Status" ma:default="" ma:list="{4FBDF52F-FE40-411A-958F-520F0BF7963F}" ma:internalName="PublishStatusLookup" ma:readOnly="false" ma:showField="PublishStatus" ma:web="165ae76d-b9d2-415a-b505-f591bf1969c0">
      <xsd:complexType>
        <xsd:complexContent>
          <xsd:extension base="dms:MultiChoiceLookup">
            <xsd:sequence>
              <xsd:element name="Value" type="dms:Lookup" maxOccurs="unbounded" minOccurs="0" nillable="true"/>
            </xsd:sequence>
          </xsd:extension>
        </xsd:complexContent>
      </xsd:complexType>
    </xsd:element>
    <xsd:element name="PublishTargets" ma:index="110" nillable="true" ma:displayName="Publish Target" ma:default="OfficeOnlineVNext" ma:internalName="PublishTargets" ma:readOnly="false">
      <xsd:simpleType>
        <xsd:restriction base="dms:Unknown"/>
      </xsd:simpleType>
    </xsd:element>
    <xsd:element name="RecommendationsModifier" ma:index="111" nillable="true" ma:displayName="Recommendations Modifier" ma:default="" ma:internalName="RecommendationsModifier" ma:readOnly="false">
      <xsd:simpleType>
        <xsd:restriction base="dms:Number"/>
      </xsd:simpleType>
    </xsd:element>
    <xsd:element name="ArtSampleDocs" ma:index="112" nillable="true" ma:displayName="Sample Docs" ma:default="" ma:hidden="true" ma:internalName="ArtSampleDocs" ma:readOnly="false">
      <xsd:simpleType>
        <xsd:restriction base="dms:Text"/>
      </xsd:simpleType>
    </xsd:element>
    <xsd:element name="ScenarioTagsTaxHTField0" ma:index="114" nillable="true" ma:taxonomy="true" ma:internalName="ScenarioTagsTaxHTField0" ma:taxonomyFieldName="ScenarioTags" ma:displayName="Scenarios" ma:readOnly="false" ma:default="" ma:fieldId="{b2240ef1-b1dc-47de-808c-04acb8b9e434}"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6"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7" nillable="true" ma:displayName="Source Title" ma:default="" ma:indexed="true" ma:internalName="SourceTitle" ma:readOnly="false">
      <xsd:simpleType>
        <xsd:restriction base="dms:Text"/>
      </xsd:simpleType>
    </xsd:element>
    <xsd:element name="CSXSubmissionDate" ma:index="118" nillable="true" ma:displayName="Submission Date" ma:default="" ma:internalName="CSXSubmissionDate" ma:readOnly="false">
      <xsd:simpleType>
        <xsd:restriction base="dms:DateTime"/>
      </xsd:simpleType>
    </xsd:element>
    <xsd:element name="SubmitterId" ma:index="119" nillable="true" ma:displayName="Submitter ID" ma:default="" ma:internalName="SubmitterId" ma:readOnly="false">
      <xsd:simpleType>
        <xsd:restriction base="dms:Text"/>
      </xsd:simpleType>
    </xsd:element>
    <xsd:element name="TaxCatchAll" ma:index="120" nillable="true" ma:displayName="Taxonomy Catch All Column" ma:hidden="true" ma:list="{4731c4a0-827a-4657-b6e4-39f62d4fdecd}" ma:internalName="TaxCatchAll" ma:showField="CatchAllData" ma:web="165ae76d-b9d2-415a-b505-f591bf1969c0">
      <xsd:complexType>
        <xsd:complexContent>
          <xsd:extension base="dms:MultiChoiceLookup">
            <xsd:sequence>
              <xsd:element name="Value" type="dms:Lookup" maxOccurs="unbounded" minOccurs="0" nillable="true"/>
            </xsd:sequence>
          </xsd:extension>
        </xsd:complexContent>
      </xsd:complexType>
    </xsd:element>
    <xsd:element name="TaxCatchAllLabel" ma:index="121" nillable="true" ma:displayName="Taxonomy Catch All Column1" ma:hidden="true" ma:list="{4731c4a0-827a-4657-b6e4-39f62d4fdecd}" ma:internalName="TaxCatchAllLabel" ma:readOnly="true" ma:showField="CatchAllDataLabel" ma:web="165ae76d-b9d2-415a-b505-f591bf1969c0">
      <xsd:complexType>
        <xsd:complexContent>
          <xsd:extension base="dms:MultiChoiceLookup">
            <xsd:sequence>
              <xsd:element name="Value" type="dms:Lookup" maxOccurs="unbounded" minOccurs="0" nillable="true"/>
            </xsd:sequence>
          </xsd:extension>
        </xsd:complexContent>
      </xsd:complexType>
    </xsd:element>
    <xsd:element name="TemplateStatus" ma:index="122" nillable="true" ma:displayName="Template Status" ma:default="" ma:internalName="TemplateStatus">
      <xsd:simpleType>
        <xsd:restriction base="dms:Unknown"/>
      </xsd:simpleType>
    </xsd:element>
    <xsd:element name="TemplateTemplateType" ma:index="123" nillable="true" ma:displayName="Template Type" ma:default="" ma:internalName="TemplateTemplateType">
      <xsd:simpleType>
        <xsd:restriction base="dms:Unknown"/>
      </xsd:simpleType>
    </xsd:element>
    <xsd:element name="ThumbnailAssetId" ma:index="124" nillable="true" ma:displayName="Thumbnail Image Asset" ma:default="" ma:internalName="ThumbnailAssetId" ma:readOnly="false">
      <xsd:simpleType>
        <xsd:restriction base="dms:Text"/>
      </xsd:simpleType>
    </xsd:element>
    <xsd:element name="TimesCloned" ma:index="125" nillable="true" ma:displayName="Times Cloned" ma:default="" ma:internalName="TimesCloned" ma:readOnly="false">
      <xsd:simpleType>
        <xsd:restriction base="dms:Number"/>
      </xsd:simpleType>
    </xsd:element>
    <xsd:element name="TrustLevel" ma:index="127" nillable="true" ma:displayName="Trust Level" ma:default="1 Microsoft Managed Content" ma:internalName="TrustLevel" ma:readOnly="false">
      <xsd:simpleType>
        <xsd:restriction base="dms:Unknown"/>
      </xsd:simpleType>
    </xsd:element>
    <xsd:element name="UALocComments" ma:index="128" nillable="true" ma:displayName="UA Loc Comments" ma:default="" ma:internalName="UALocComments" ma:readOnly="false">
      <xsd:simpleType>
        <xsd:restriction base="dms:Note"/>
      </xsd:simpleType>
    </xsd:element>
    <xsd:element name="UALocRecommendation" ma:index="129"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0" nillable="true" ma:displayName="UA Notes" ma:default="" ma:internalName="UANotes" ma:readOnly="false">
      <xsd:simpleType>
        <xsd:restriction base="dms:Note"/>
      </xsd:simpleType>
    </xsd:element>
    <xsd:element name="TPAppVersion" ma:index="131" nillable="true" ma:displayName="Version" ma:default="" ma:internalName="TPAppVersion">
      <xsd:simpleType>
        <xsd:restriction base="dms:Text"/>
      </xsd:simpleType>
    </xsd:element>
    <xsd:element name="VoteCount" ma:index="132" nillable="true" ma:displayName="Vote Count" ma:default="" ma:internalName="VoteCoun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1" ma:displayName="Content Type"/>
        <xsd:element ref="dc:title" minOccurs="0" maxOccurs="1" ma:index="12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AssetEditForm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PDescription xmlns="165ae76d-b9d2-415a-b505-f591bf1969c0" xsi:nil="true"/>
    <AssetExpire xmlns="165ae76d-b9d2-415a-b505-f591bf1969c0">2029-01-01T08:00:00+00:00</AssetExpire>
    <CampaignTagsTaxHTField0 xmlns="165ae76d-b9d2-415a-b505-f591bf1969c0">
      <Terms xmlns="http://schemas.microsoft.com/office/infopath/2007/PartnerControls"/>
    </CampaignTagsTaxHTField0>
    <IntlLangReviewDate xmlns="165ae76d-b9d2-415a-b505-f591bf1969c0" xsi:nil="true"/>
    <TPFriendlyName xmlns="165ae76d-b9d2-415a-b505-f591bf1969c0" xsi:nil="true"/>
    <IntlLangReview xmlns="165ae76d-b9d2-415a-b505-f591bf1969c0">false</IntlLangReview>
    <LocLastLocAttemptVersionLookup xmlns="165ae76d-b9d2-415a-b505-f591bf1969c0">848678</LocLastLocAttemptVersionLookup>
    <PolicheckWords xmlns="165ae76d-b9d2-415a-b505-f591bf1969c0" xsi:nil="true"/>
    <SubmitterId xmlns="165ae76d-b9d2-415a-b505-f591bf1969c0" xsi:nil="true"/>
    <AcquiredFrom xmlns="165ae76d-b9d2-415a-b505-f591bf1969c0">Internal MS</AcquiredFrom>
    <EditorialStatus xmlns="165ae76d-b9d2-415a-b505-f591bf1969c0">Complete</EditorialStatus>
    <Markets xmlns="165ae76d-b9d2-415a-b505-f591bf1969c0"/>
    <OriginAsset xmlns="165ae76d-b9d2-415a-b505-f591bf1969c0" xsi:nil="true"/>
    <AssetStart xmlns="165ae76d-b9d2-415a-b505-f591bf1969c0">2012-07-27T02:54:00+00:00</AssetStart>
    <FriendlyTitle xmlns="165ae76d-b9d2-415a-b505-f591bf1969c0" xsi:nil="true"/>
    <MarketSpecific xmlns="165ae76d-b9d2-415a-b505-f591bf1969c0">false</MarketSpecific>
    <TPNamespace xmlns="165ae76d-b9d2-415a-b505-f591bf1969c0" xsi:nil="true"/>
    <PublishStatusLookup xmlns="165ae76d-b9d2-415a-b505-f591bf1969c0">
      <Value>253647</Value>
    </PublishStatusLookup>
    <APAuthor xmlns="165ae76d-b9d2-415a-b505-f591bf1969c0">
      <UserInfo>
        <DisplayName>REDMOND\v-sa</DisplayName>
        <AccountId>2467</AccountId>
        <AccountType/>
      </UserInfo>
    </APAuthor>
    <TPCommandLine xmlns="165ae76d-b9d2-415a-b505-f591bf1969c0" xsi:nil="true"/>
    <IntlLangReviewer xmlns="165ae76d-b9d2-415a-b505-f591bf1969c0" xsi:nil="true"/>
    <OpenTemplate xmlns="165ae76d-b9d2-415a-b505-f591bf1969c0">true</OpenTemplate>
    <CSXSubmissionDate xmlns="165ae76d-b9d2-415a-b505-f591bf1969c0" xsi:nil="true"/>
    <TaxCatchAll xmlns="165ae76d-b9d2-415a-b505-f591bf1969c0"/>
    <Manager xmlns="165ae76d-b9d2-415a-b505-f591bf1969c0" xsi:nil="true"/>
    <NumericId xmlns="165ae76d-b9d2-415a-b505-f591bf1969c0" xsi:nil="true"/>
    <ParentAssetId xmlns="165ae76d-b9d2-415a-b505-f591bf1969c0" xsi:nil="true"/>
    <OriginalSourceMarket xmlns="165ae76d-b9d2-415a-b505-f591bf1969c0">english</OriginalSourceMarket>
    <ApprovalStatus xmlns="165ae76d-b9d2-415a-b505-f591bf1969c0">InProgress</ApprovalStatus>
    <TPComponent xmlns="165ae76d-b9d2-415a-b505-f591bf1969c0" xsi:nil="true"/>
    <EditorialTags xmlns="165ae76d-b9d2-415a-b505-f591bf1969c0" xsi:nil="true"/>
    <TPExecutable xmlns="165ae76d-b9d2-415a-b505-f591bf1969c0" xsi:nil="true"/>
    <TPLaunchHelpLink xmlns="165ae76d-b9d2-415a-b505-f591bf1969c0" xsi:nil="true"/>
    <LocComments xmlns="165ae76d-b9d2-415a-b505-f591bf1969c0" xsi:nil="true"/>
    <LocRecommendedHandoff xmlns="165ae76d-b9d2-415a-b505-f591bf1969c0" xsi:nil="true"/>
    <SourceTitle xmlns="165ae76d-b9d2-415a-b505-f591bf1969c0" xsi:nil="true"/>
    <CSXUpdate xmlns="165ae76d-b9d2-415a-b505-f591bf1969c0">false</CSXUpdate>
    <IntlLocPriority xmlns="165ae76d-b9d2-415a-b505-f591bf1969c0" xsi:nil="true"/>
    <UAProjectedTotalWords xmlns="165ae76d-b9d2-415a-b505-f591bf1969c0" xsi:nil="true"/>
    <AssetType xmlns="165ae76d-b9d2-415a-b505-f591bf1969c0">TP</AssetType>
    <MachineTranslated xmlns="165ae76d-b9d2-415a-b505-f591bf1969c0">false</MachineTranslated>
    <OutputCachingOn xmlns="165ae76d-b9d2-415a-b505-f591bf1969c0">false</OutputCachingOn>
    <TemplateStatus xmlns="165ae76d-b9d2-415a-b505-f591bf1969c0">Complete</TemplateStatus>
    <IsSearchable xmlns="165ae76d-b9d2-415a-b505-f591bf1969c0">true</IsSearchable>
    <ContentItem xmlns="165ae76d-b9d2-415a-b505-f591bf1969c0" xsi:nil="true"/>
    <HandoffToMSDN xmlns="165ae76d-b9d2-415a-b505-f591bf1969c0" xsi:nil="true"/>
    <ShowIn xmlns="165ae76d-b9d2-415a-b505-f591bf1969c0">Show everywhere</ShowIn>
    <ThumbnailAssetId xmlns="165ae76d-b9d2-415a-b505-f591bf1969c0" xsi:nil="true"/>
    <UALocComments xmlns="165ae76d-b9d2-415a-b505-f591bf1969c0" xsi:nil="true"/>
    <UALocRecommendation xmlns="165ae76d-b9d2-415a-b505-f591bf1969c0">Localize</UALocRecommendation>
    <LastModifiedDateTime xmlns="165ae76d-b9d2-415a-b505-f591bf1969c0" xsi:nil="true"/>
    <LegacyData xmlns="165ae76d-b9d2-415a-b505-f591bf1969c0" xsi:nil="true"/>
    <LocManualTestRequired xmlns="165ae76d-b9d2-415a-b505-f591bf1969c0">false</LocManualTestRequired>
    <LocMarketGroupTiers2 xmlns="165ae76d-b9d2-415a-b505-f591bf1969c0" xsi:nil="true"/>
    <ClipArtFilename xmlns="165ae76d-b9d2-415a-b505-f591bf1969c0" xsi:nil="true"/>
    <TPApplication xmlns="165ae76d-b9d2-415a-b505-f591bf1969c0" xsi:nil="true"/>
    <CSXHash xmlns="165ae76d-b9d2-415a-b505-f591bf1969c0" xsi:nil="true"/>
    <DirectSourceMarket xmlns="165ae76d-b9d2-415a-b505-f591bf1969c0">english</DirectSourceMarket>
    <PrimaryImageGen xmlns="165ae76d-b9d2-415a-b505-f591bf1969c0">false</PrimaryImageGen>
    <PlannedPubDate xmlns="165ae76d-b9d2-415a-b505-f591bf1969c0" xsi:nil="true"/>
    <CSXSubmissionMarket xmlns="165ae76d-b9d2-415a-b505-f591bf1969c0" xsi:nil="true"/>
    <Downloads xmlns="165ae76d-b9d2-415a-b505-f591bf1969c0">0</Downloads>
    <ArtSampleDocs xmlns="165ae76d-b9d2-415a-b505-f591bf1969c0" xsi:nil="true"/>
    <TrustLevel xmlns="165ae76d-b9d2-415a-b505-f591bf1969c0">1 Microsoft Managed Content</TrustLevel>
    <BlockPublish xmlns="165ae76d-b9d2-415a-b505-f591bf1969c0">false</BlockPublish>
    <TPLaunchHelpLinkType xmlns="165ae76d-b9d2-415a-b505-f591bf1969c0">Template</TPLaunchHelpLinkType>
    <LocalizationTagsTaxHTField0 xmlns="165ae76d-b9d2-415a-b505-f591bf1969c0">
      <Terms xmlns="http://schemas.microsoft.com/office/infopath/2007/PartnerControls"/>
    </LocalizationTagsTaxHTField0>
    <BusinessGroup xmlns="165ae76d-b9d2-415a-b505-f591bf1969c0" xsi:nil="true"/>
    <Providers xmlns="165ae76d-b9d2-415a-b505-f591bf1969c0" xsi:nil="true"/>
    <TemplateTemplateType xmlns="165ae76d-b9d2-415a-b505-f591bf1969c0">Excel 2007 Default</TemplateTemplateType>
    <TimesCloned xmlns="165ae76d-b9d2-415a-b505-f591bf1969c0" xsi:nil="true"/>
    <TPAppVersion xmlns="165ae76d-b9d2-415a-b505-f591bf1969c0" xsi:nil="true"/>
    <VoteCount xmlns="165ae76d-b9d2-415a-b505-f591bf1969c0" xsi:nil="true"/>
    <FeatureTagsTaxHTField0 xmlns="165ae76d-b9d2-415a-b505-f591bf1969c0">
      <Terms xmlns="http://schemas.microsoft.com/office/infopath/2007/PartnerControls"/>
    </FeatureTagsTaxHTField0>
    <Provider xmlns="165ae76d-b9d2-415a-b505-f591bf1969c0" xsi:nil="true"/>
    <UACurrentWords xmlns="165ae76d-b9d2-415a-b505-f591bf1969c0" xsi:nil="true"/>
    <AssetId xmlns="165ae76d-b9d2-415a-b505-f591bf1969c0">TP103107653</AssetId>
    <TPClientViewer xmlns="165ae76d-b9d2-415a-b505-f591bf1969c0" xsi:nil="true"/>
    <DSATActionTaken xmlns="165ae76d-b9d2-415a-b505-f591bf1969c0" xsi:nil="true"/>
    <APEditor xmlns="165ae76d-b9d2-415a-b505-f591bf1969c0">
      <UserInfo>
        <DisplayName/>
        <AccountId xsi:nil="true"/>
        <AccountType/>
      </UserInfo>
    </APEditor>
    <TPInstallLocation xmlns="165ae76d-b9d2-415a-b505-f591bf1969c0" xsi:nil="true"/>
    <OOCacheId xmlns="165ae76d-b9d2-415a-b505-f591bf1969c0" xsi:nil="true"/>
    <IsDeleted xmlns="165ae76d-b9d2-415a-b505-f591bf1969c0">false</IsDeleted>
    <PublishTargets xmlns="165ae76d-b9d2-415a-b505-f591bf1969c0">OfficeOnlineVNext</PublishTargets>
    <ApprovalLog xmlns="165ae76d-b9d2-415a-b505-f591bf1969c0" xsi:nil="true"/>
    <BugNumber xmlns="165ae76d-b9d2-415a-b505-f591bf1969c0" xsi:nil="true"/>
    <CrawlForDependencies xmlns="165ae76d-b9d2-415a-b505-f591bf1969c0">false</CrawlForDependencies>
    <InternalTagsTaxHTField0 xmlns="165ae76d-b9d2-415a-b505-f591bf1969c0">
      <Terms xmlns="http://schemas.microsoft.com/office/infopath/2007/PartnerControls"/>
    </InternalTagsTaxHTField0>
    <LastHandOff xmlns="165ae76d-b9d2-415a-b505-f591bf1969c0" xsi:nil="true"/>
    <Milestone xmlns="165ae76d-b9d2-415a-b505-f591bf1969c0" xsi:nil="true"/>
    <OriginalRelease xmlns="165ae76d-b9d2-415a-b505-f591bf1969c0">15</OriginalRelease>
    <RecommendationsModifier xmlns="165ae76d-b9d2-415a-b505-f591bf1969c0" xsi:nil="true"/>
    <ScenarioTagsTaxHTField0 xmlns="165ae76d-b9d2-415a-b505-f591bf1969c0">
      <Terms xmlns="http://schemas.microsoft.com/office/infopath/2007/PartnerControls"/>
    </ScenarioTagsTaxHTField0>
    <UANotes xmlns="165ae76d-b9d2-415a-b505-f591bf1969c0" xsi:nil="true"/>
  </documentManagement>
</p:properties>
</file>

<file path=customXml/itemProps1.xml><?xml version="1.0" encoding="utf-8"?>
<ds:datastoreItem xmlns:ds="http://schemas.openxmlformats.org/officeDocument/2006/customXml" ds:itemID="{6050000D-1E78-41DA-A4C7-6D186572A8C7}"/>
</file>

<file path=customXml/itemProps2.xml><?xml version="1.0" encoding="utf-8"?>
<ds:datastoreItem xmlns:ds="http://schemas.openxmlformats.org/officeDocument/2006/customXml" ds:itemID="{D17A89AD-7C17-4D39-9F87-A4BF75A997CC}"/>
</file>

<file path=customXml/itemProps3.xml><?xml version="1.0" encoding="utf-8"?>
<ds:datastoreItem xmlns:ds="http://schemas.openxmlformats.org/officeDocument/2006/customXml" ds:itemID="{C60EDC96-2002-4DF1-ACDC-B42F339A6FB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निर्देशिका</vt:lpstr>
      <vt:lpstr>वार्षिक नकद प्रवाह</vt:lpstr>
      <vt:lpstr>मासिक नकद प्रवाह</vt:lpstr>
      <vt:lpstr>दैनिक नकद प्रवाह</vt:lpstr>
      <vt:lpstr>MonthlyCashFlowToDate</vt:lpstr>
      <vt:lpstr>'मासिक नकद प्रवाह'!Print_Area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2012-07-26T19:57:19Z</dcterms:created>
  <dcterms:modified xsi:type="dcterms:W3CDTF">2012-10-23T05:31:19Z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0x01010008F5A5F018C6EC4E88C09A7D747D6CD1040067BA0D3BFF39BE44935D14A59A02BAFE</vt:lpwstr>
  </property>
  <property fmtid="{D5CDD505-2E9C-101B-9397-08002B2CF9AE}" pid="3" name="InternalTags">
    <vt:lpwstr/>
  </property>
  <property fmtid="{D5CDD505-2E9C-101B-9397-08002B2CF9AE}" pid="4" name="FeatureTags">
    <vt:lpwstr/>
  </property>
  <property fmtid="{D5CDD505-2E9C-101B-9397-08002B2CF9AE}" pid="5" name="LocalizationTags">
    <vt:lpwstr/>
  </property>
  <property fmtid="{D5CDD505-2E9C-101B-9397-08002B2CF9AE}" pid="6" name="ScenarioTags">
    <vt:lpwstr/>
  </property>
  <property fmtid="{D5CDD505-2E9C-101B-9397-08002B2CF9AE}" pid="7" name="CampaignTags">
    <vt:lpwstr/>
  </property>
  <property fmtid="{D5CDD505-2E9C-101B-9397-08002B2CF9AE}" pid="8" name="HiddenCategoryTags">
    <vt:lpwstr/>
  </property>
  <property fmtid="{D5CDD505-2E9C-101B-9397-08002B2CF9AE}" pid="9" name="CategoryTags">
    <vt:lpwstr/>
  </property>
  <property fmtid="{D5CDD505-2E9C-101B-9397-08002B2CF9AE}" pid="10" name="LocMarketGroupTiers">
    <vt:lpwstr/>
  </property>
  <property fmtid="{D5CDD505-2E9C-101B-9397-08002B2CF9AE}" pid="11" name="CategoryTagsTaxHTField0">
    <vt:lpwstr/>
  </property>
  <property fmtid="{D5CDD505-2E9C-101B-9397-08002B2CF9AE}" pid="12" name="HiddenCategoryTagsTaxHTField0">
    <vt:lpwstr/>
  </property>
</Properties>
</file>